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pphandling\Upphandlingar\Digitala enheter för arbetsplats och skola\Digitala enheter för arbetsplats och skola 2019 (10426)\15. Avropsstöd\"/>
    </mc:Choice>
  </mc:AlternateContent>
  <xr:revisionPtr revIDLastSave="0" documentId="8_{1258C439-708B-45EC-A68F-6BA4605C455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tistik" sheetId="10" r:id="rId1"/>
    <sheet name="Bärbara datorer (A)" sheetId="1" r:id="rId2"/>
    <sheet name="Bärbara datorer (B)" sheetId="7" r:id="rId3"/>
    <sheet name="Surfplattor" sheetId="8" r:id="rId4"/>
    <sheet name="Bildskärmar" sheetId="9" r:id="rId5"/>
    <sheet name="Tillbehör" sheetId="5" r:id="rId6"/>
  </sheets>
  <definedNames>
    <definedName name="_xlnm._FilterDatabase" localSheetId="4" hidden="1">Bildskärmar!$A$11:$U$19</definedName>
    <definedName name="_xlnm._FilterDatabase" localSheetId="1" hidden="1">'Bärbara datorer (A)'!$A$11:$AI$35</definedName>
    <definedName name="_xlnm._FilterDatabase" localSheetId="2" hidden="1">'Bärbara datorer (B)'!$A$11:$AF$19</definedName>
    <definedName name="_xlnm._FilterDatabase" localSheetId="3" hidden="1">Surfplattor!$A$11:$W$19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0" l="1"/>
  <c r="C53" i="10"/>
  <c r="B53" i="10"/>
  <c r="X6" i="9"/>
  <c r="X5" i="9"/>
  <c r="X4" i="9"/>
  <c r="W5" i="9"/>
  <c r="W4" i="9"/>
  <c r="B24" i="10" l="1"/>
  <c r="AO3" i="1" l="1"/>
  <c r="AP3" i="1" s="1"/>
  <c r="AH2" i="7" l="1"/>
  <c r="AL2" i="1"/>
  <c r="AK2" i="1"/>
  <c r="A5" i="5" l="1"/>
  <c r="A5" i="9" l="1"/>
  <c r="A5" i="8"/>
  <c r="A5" i="7"/>
  <c r="A5" i="1"/>
  <c r="B54" i="10"/>
  <c r="B50" i="10"/>
  <c r="B51" i="10"/>
  <c r="B52" i="10"/>
  <c r="C49" i="10"/>
  <c r="D49" i="10"/>
  <c r="B49" i="10"/>
  <c r="AD5" i="9"/>
  <c r="AA10" i="9"/>
  <c r="AE10" i="9" s="1"/>
  <c r="AA9" i="9"/>
  <c r="AC9" i="9" s="1"/>
  <c r="AA5" i="9"/>
  <c r="AE5" i="9" s="1"/>
  <c r="AA4" i="9"/>
  <c r="AC4" i="9" s="1"/>
  <c r="F58" i="10" s="1"/>
  <c r="AA3" i="9"/>
  <c r="AE3" i="9" s="1"/>
  <c r="H57" i="10" s="1"/>
  <c r="AA2" i="9"/>
  <c r="AF2" i="9" s="1"/>
  <c r="I56" i="10" s="1"/>
  <c r="B37" i="10"/>
  <c r="B38" i="10"/>
  <c r="B39" i="10"/>
  <c r="B40" i="10"/>
  <c r="C36" i="10"/>
  <c r="D36" i="10"/>
  <c r="B36" i="10"/>
  <c r="AC10" i="8"/>
  <c r="AE10" i="8" s="1"/>
  <c r="AC9" i="8"/>
  <c r="AF9" i="8" s="1"/>
  <c r="AC5" i="8"/>
  <c r="AE5" i="8" s="1"/>
  <c r="AC4" i="8"/>
  <c r="AE4" i="8" s="1"/>
  <c r="F44" i="10" s="1"/>
  <c r="AC3" i="8"/>
  <c r="AG3" i="8" s="1"/>
  <c r="H43" i="10" s="1"/>
  <c r="AC2" i="8"/>
  <c r="AG2" i="8" s="1"/>
  <c r="H42" i="10" s="1"/>
  <c r="B27" i="10"/>
  <c r="B26" i="10"/>
  <c r="B25" i="10"/>
  <c r="C23" i="10"/>
  <c r="D23" i="10"/>
  <c r="B23" i="10"/>
  <c r="AL11" i="7"/>
  <c r="AR11" i="7" s="1"/>
  <c r="AL10" i="7"/>
  <c r="AR10" i="7" s="1"/>
  <c r="AL9" i="7"/>
  <c r="AP9" i="7" s="1"/>
  <c r="AL5" i="7"/>
  <c r="AQ5" i="7" s="1"/>
  <c r="I31" i="10" s="1"/>
  <c r="AL4" i="7"/>
  <c r="AN4" i="7" s="1"/>
  <c r="F30" i="10" s="1"/>
  <c r="AL3" i="7"/>
  <c r="D29" i="10" s="1"/>
  <c r="AO11" i="1"/>
  <c r="AR11" i="1" s="1"/>
  <c r="AO10" i="1"/>
  <c r="AR10" i="1" s="1"/>
  <c r="AO5" i="1"/>
  <c r="AR5" i="1" s="1"/>
  <c r="G18" i="10" s="1"/>
  <c r="AO4" i="1"/>
  <c r="AR4" i="1" s="1"/>
  <c r="G17" i="10" s="1"/>
  <c r="B13" i="10"/>
  <c r="B14" i="10"/>
  <c r="B12" i="10"/>
  <c r="AO9" i="1"/>
  <c r="AS3" i="1"/>
  <c r="H16" i="10" s="1"/>
  <c r="D54" i="10"/>
  <c r="D52" i="10"/>
  <c r="X3" i="9"/>
  <c r="D51" i="10" s="1"/>
  <c r="X2" i="9"/>
  <c r="D50" i="10" s="1"/>
  <c r="C52" i="10"/>
  <c r="W3" i="9"/>
  <c r="C51" i="10" s="1"/>
  <c r="W2" i="9"/>
  <c r="C50" i="10" s="1"/>
  <c r="Z4" i="8"/>
  <c r="D39" i="10" s="1"/>
  <c r="Z5" i="8"/>
  <c r="D40" i="10" s="1"/>
  <c r="Z3" i="8"/>
  <c r="D38" i="10" s="1"/>
  <c r="Z2" i="8"/>
  <c r="D37" i="10" s="1"/>
  <c r="Y4" i="8"/>
  <c r="C39" i="10" s="1"/>
  <c r="Y3" i="8"/>
  <c r="C38" i="10" s="1"/>
  <c r="Y2" i="8"/>
  <c r="C37" i="10" s="1"/>
  <c r="AI5" i="7"/>
  <c r="D27" i="10" s="1"/>
  <c r="AI4" i="7"/>
  <c r="D26" i="10" s="1"/>
  <c r="AI2" i="7"/>
  <c r="D24" i="10" s="1"/>
  <c r="AI3" i="7"/>
  <c r="D25" i="10" s="1"/>
  <c r="AH4" i="7"/>
  <c r="C26" i="10" s="1"/>
  <c r="C24" i="10"/>
  <c r="AH3" i="7"/>
  <c r="C25" i="10" s="1"/>
  <c r="AL4" i="1"/>
  <c r="D14" i="10" s="1"/>
  <c r="AL3" i="1"/>
  <c r="D13" i="10" s="1"/>
  <c r="D12" i="10"/>
  <c r="AK3" i="1"/>
  <c r="C13" i="10" s="1"/>
  <c r="C12" i="10"/>
  <c r="AB5" i="9"/>
  <c r="AD10" i="9" l="1"/>
  <c r="AD3" i="9"/>
  <c r="G57" i="10" s="1"/>
  <c r="AG5" i="8"/>
  <c r="AF4" i="9"/>
  <c r="I58" i="10" s="1"/>
  <c r="D58" i="10"/>
  <c r="AC3" i="9"/>
  <c r="F57" i="10" s="1"/>
  <c r="D56" i="10"/>
  <c r="AC2" i="9"/>
  <c r="F56" i="10" s="1"/>
  <c r="AC5" i="9"/>
  <c r="AD4" i="8"/>
  <c r="E44" i="10" s="1"/>
  <c r="AD9" i="8"/>
  <c r="AE9" i="8"/>
  <c r="AF5" i="8"/>
  <c r="AF3" i="8"/>
  <c r="G43" i="10" s="1"/>
  <c r="AE3" i="8"/>
  <c r="F43" i="10" s="1"/>
  <c r="D42" i="10"/>
  <c r="D44" i="10"/>
  <c r="AF2" i="8"/>
  <c r="G42" i="10" s="1"/>
  <c r="AE2" i="8"/>
  <c r="F42" i="10" s="1"/>
  <c r="AN3" i="7"/>
  <c r="F29" i="10" s="1"/>
  <c r="D31" i="10"/>
  <c r="AQ9" i="7"/>
  <c r="AO9" i="7"/>
  <c r="AO4" i="7"/>
  <c r="G30" i="10" s="1"/>
  <c r="D30" i="10"/>
  <c r="AP4" i="7"/>
  <c r="H30" i="10" s="1"/>
  <c r="AN9" i="7"/>
  <c r="AQ4" i="7"/>
  <c r="I30" i="10" s="1"/>
  <c r="AR5" i="7"/>
  <c r="J31" i="10" s="1"/>
  <c r="AO3" i="7"/>
  <c r="G29" i="10" s="1"/>
  <c r="AR4" i="7"/>
  <c r="J30" i="10" s="1"/>
  <c r="AN10" i="7"/>
  <c r="AQ10" i="7"/>
  <c r="AG10" i="8"/>
  <c r="D43" i="10"/>
  <c r="AD2" i="9"/>
  <c r="G56" i="10" s="1"/>
  <c r="AE9" i="9"/>
  <c r="AE4" i="9"/>
  <c r="H58" i="10" s="1"/>
  <c r="D57" i="10"/>
  <c r="AP3" i="7"/>
  <c r="H29" i="10" s="1"/>
  <c r="AN5" i="7"/>
  <c r="F31" i="10" s="1"/>
  <c r="AN11" i="7"/>
  <c r="AQ11" i="7"/>
  <c r="AF10" i="8"/>
  <c r="AG4" i="8"/>
  <c r="H44" i="10" s="1"/>
  <c r="AE2" i="9"/>
  <c r="H56" i="10" s="1"/>
  <c r="AD9" i="9"/>
  <c r="AD4" i="9"/>
  <c r="G58" i="10" s="1"/>
  <c r="AF9" i="9"/>
  <c r="AQ3" i="7"/>
  <c r="I29" i="10" s="1"/>
  <c r="AO5" i="7"/>
  <c r="G31" i="10" s="1"/>
  <c r="AO10" i="7"/>
  <c r="AR9" i="7"/>
  <c r="AF4" i="8"/>
  <c r="G44" i="10" s="1"/>
  <c r="AP10" i="7"/>
  <c r="AC10" i="9"/>
  <c r="AR3" i="7"/>
  <c r="J29" i="10" s="1"/>
  <c r="AP5" i="7"/>
  <c r="H31" i="10" s="1"/>
  <c r="AO11" i="7"/>
  <c r="AG9" i="8"/>
  <c r="AF10" i="9"/>
  <c r="AF5" i="9"/>
  <c r="AF3" i="9"/>
  <c r="I57" i="10" s="1"/>
  <c r="AP11" i="7"/>
  <c r="D17" i="10"/>
  <c r="AS5" i="1"/>
  <c r="H18" i="10" s="1"/>
  <c r="AU3" i="1"/>
  <c r="J16" i="10" s="1"/>
  <c r="AT3" i="1"/>
  <c r="I16" i="10" s="1"/>
  <c r="AU4" i="1"/>
  <c r="J17" i="10" s="1"/>
  <c r="AQ3" i="1"/>
  <c r="F16" i="10" s="1"/>
  <c r="AT4" i="1"/>
  <c r="I17" i="10" s="1"/>
  <c r="AU5" i="1"/>
  <c r="J18" i="10" s="1"/>
  <c r="E16" i="10"/>
  <c r="AS4" i="1"/>
  <c r="H17" i="10" s="1"/>
  <c r="AT5" i="1"/>
  <c r="I18" i="10" s="1"/>
  <c r="D18" i="10"/>
  <c r="AR9" i="1"/>
  <c r="AP4" i="1"/>
  <c r="E17" i="10" s="1"/>
  <c r="AQ9" i="1"/>
  <c r="D16" i="10"/>
  <c r="AQ4" i="1"/>
  <c r="F17" i="10" s="1"/>
  <c r="AQ5" i="1"/>
  <c r="F18" i="10" s="1"/>
  <c r="AQ10" i="1"/>
  <c r="AQ11" i="1"/>
  <c r="AR3" i="1"/>
  <c r="G16" i="10" s="1"/>
  <c r="AH5" i="7"/>
  <c r="C27" i="10" s="1"/>
  <c r="W6" i="9"/>
  <c r="C54" i="10" s="1"/>
  <c r="Y5" i="8"/>
  <c r="C40" i="10" s="1"/>
  <c r="AK4" i="1"/>
  <c r="C14" i="10" s="1"/>
  <c r="AM10" i="7"/>
  <c r="AM5" i="7"/>
  <c r="E31" i="10" s="1"/>
  <c r="AP5" i="1"/>
  <c r="E18" i="10" s="1"/>
  <c r="AB9" i="9" l="1"/>
  <c r="AD5" i="8"/>
  <c r="AB10" i="9" l="1"/>
  <c r="AB4" i="9"/>
  <c r="E58" i="10" s="1"/>
  <c r="AD10" i="8"/>
  <c r="AD3" i="8"/>
  <c r="E43" i="10" s="1"/>
  <c r="AM11" i="7"/>
  <c r="AM3" i="7"/>
  <c r="E29" i="10" s="1"/>
  <c r="AB2" i="9" l="1"/>
  <c r="E56" i="10" s="1"/>
  <c r="AM9" i="7"/>
  <c r="AP9" i="1"/>
  <c r="AP10" i="1"/>
  <c r="AP11" i="1"/>
  <c r="AB3" i="9" l="1"/>
  <c r="E57" i="10" s="1"/>
  <c r="AD2" i="8"/>
  <c r="E42" i="10" s="1"/>
  <c r="AM4" i="7"/>
  <c r="E30" i="10" s="1"/>
</calcChain>
</file>

<file path=xl/sharedStrings.xml><?xml version="1.0" encoding="utf-8"?>
<sst xmlns="http://schemas.openxmlformats.org/spreadsheetml/2006/main" count="1500" uniqueCount="285">
  <si>
    <t>Anbudsgivare</t>
  </si>
  <si>
    <t>Varumärke</t>
  </si>
  <si>
    <t>Modellbenämning</t>
  </si>
  <si>
    <t>Artikel-/modellnummer</t>
  </si>
  <si>
    <t>Lanseringsår</t>
  </si>
  <si>
    <t>Skärmstorlek (tum)</t>
  </si>
  <si>
    <t>Upplösning</t>
  </si>
  <si>
    <t>Processor</t>
  </si>
  <si>
    <t>Hårddisk</t>
  </si>
  <si>
    <t>Integrerade högtalare och mikrofon</t>
  </si>
  <si>
    <t>Trusted Platform Module</t>
  </si>
  <si>
    <t>Batteritid (tim)</t>
  </si>
  <si>
    <t>Energiprestanda</t>
  </si>
  <si>
    <t>Kamera</t>
  </si>
  <si>
    <t>Tangentbord och styrplatta</t>
  </si>
  <si>
    <t>Sekretessfilter</t>
  </si>
  <si>
    <t>Låsskydd</t>
  </si>
  <si>
    <t>Operativsystem</t>
  </si>
  <si>
    <t>Miljömärkning</t>
  </si>
  <si>
    <t>Hållbarhetsprovning</t>
  </si>
  <si>
    <t>Hållbarhetsintyg</t>
  </si>
  <si>
    <t>Vikt (kg)</t>
  </si>
  <si>
    <t>Färg</t>
  </si>
  <si>
    <t>Lenovo</t>
  </si>
  <si>
    <t>ZA5T0302SE</t>
  </si>
  <si>
    <t>1920x1200</t>
  </si>
  <si>
    <t>802.11a/b/g/n/ac</t>
  </si>
  <si>
    <t>Ja</t>
  </si>
  <si>
    <t>Minst 9 timmar vid aktiv användning</t>
  </si>
  <si>
    <t>Android 9</t>
  </si>
  <si>
    <t>Ej miljömärkt</t>
  </si>
  <si>
    <t>Järngrå</t>
  </si>
  <si>
    <t>HP</t>
  </si>
  <si>
    <t>ProBook 445 G8</t>
  </si>
  <si>
    <t>1920x1080</t>
  </si>
  <si>
    <t>AMD Ryzen 5</t>
  </si>
  <si>
    <t>Ja, HDMI-port finns</t>
  </si>
  <si>
    <t>Ja, integrerad RJ45-port</t>
  </si>
  <si>
    <t>802.11a/b/g/n/ac/ax</t>
  </si>
  <si>
    <t>Mer än 11 timmar vid aktiv användning</t>
  </si>
  <si>
    <t>Version 8.0</t>
  </si>
  <si>
    <t>Nej, fristående sekretessfilter offereras som tillvalsprodukt</t>
  </si>
  <si>
    <t>Windows 10 Pro</t>
  </si>
  <si>
    <t>TCO Certified gen 8</t>
  </si>
  <si>
    <t>Pike Silver Aluminium</t>
  </si>
  <si>
    <t>20YDCTO1WW</t>
  </si>
  <si>
    <t>Svart</t>
  </si>
  <si>
    <t>AMD Ryzen 7</t>
  </si>
  <si>
    <t>ProBook 440 G8</t>
  </si>
  <si>
    <t>Intel i7 gen 11</t>
  </si>
  <si>
    <t>Pike silver aluminium</t>
  </si>
  <si>
    <t>Pris</t>
  </si>
  <si>
    <t>Internminne</t>
  </si>
  <si>
    <t>USB</t>
  </si>
  <si>
    <t>USB C</t>
  </si>
  <si>
    <t>HDMI/Display</t>
  </si>
  <si>
    <t>Ethernet</t>
  </si>
  <si>
    <t>WLAN</t>
  </si>
  <si>
    <t>Bluetooth</t>
  </si>
  <si>
    <t>Hörlur och mikrofon- ingång 3,5 mm</t>
  </si>
  <si>
    <t>Batteritid</t>
  </si>
  <si>
    <t>dölj</t>
  </si>
  <si>
    <t>Höjd (cm)</t>
  </si>
  <si>
    <t>Bredd (cm)</t>
  </si>
  <si>
    <t>Djup (cm)</t>
  </si>
  <si>
    <t>Bärbara datorer (A)</t>
  </si>
  <si>
    <t>Bärbara datorer (B)</t>
  </si>
  <si>
    <t>82J70006NS</t>
  </si>
  <si>
    <t>2021  </t>
  </si>
  <si>
    <t xml:space="preserve"> 1366x768</t>
  </si>
  <si>
    <t>AMD 3015Ce</t>
  </si>
  <si>
    <t>Google Chrome OS</t>
  </si>
  <si>
    <t>TCO Certified 8</t>
  </si>
  <si>
    <t>Grå</t>
  </si>
  <si>
    <t>Chromebook 14 G7</t>
  </si>
  <si>
    <t>Intel Celeron</t>
  </si>
  <si>
    <t>Jet Black</t>
  </si>
  <si>
    <t>Lagringsutrymme</t>
  </si>
  <si>
    <t>Vikt (gram)</t>
  </si>
  <si>
    <t>Apple</t>
  </si>
  <si>
    <t>MYLD2KN/A</t>
  </si>
  <si>
    <t>2160x1620</t>
  </si>
  <si>
    <t>Minst 10 timmar vid aktiv användning</t>
  </si>
  <si>
    <t>iPadOS 14</t>
  </si>
  <si>
    <t>EPEAT Gold</t>
  </si>
  <si>
    <t>Rymdgrå</t>
  </si>
  <si>
    <t>Samsung</t>
  </si>
  <si>
    <t>SM-T870NZNAEUD</t>
  </si>
  <si>
    <t>2560x1600</t>
  </si>
  <si>
    <t>Ja, adapter till 3,5 mm hörlursutgång inkluderas</t>
  </si>
  <si>
    <t>Mer än 13 timmar vid aktiv användning</t>
  </si>
  <si>
    <t>Android 11</t>
  </si>
  <si>
    <t>ZA7C0082SE</t>
  </si>
  <si>
    <t>Android 10</t>
  </si>
  <si>
    <t>Surfplattor</t>
  </si>
  <si>
    <t>Bildskärmar</t>
  </si>
  <si>
    <t>Antal färger</t>
  </si>
  <si>
    <t>Ljusstyrka</t>
  </si>
  <si>
    <t>Stativ</t>
  </si>
  <si>
    <t>Kablage</t>
  </si>
  <si>
    <t>62B6MAT3EU</t>
  </si>
  <si>
    <t>1x HDMI-kabel</t>
  </si>
  <si>
    <t>Displayport</t>
  </si>
  <si>
    <t>HDMI</t>
  </si>
  <si>
    <t>62D0GAT1EU</t>
  </si>
  <si>
    <t>2560x1440</t>
  </si>
  <si>
    <t>Intel i5 gen 11</t>
  </si>
  <si>
    <t>Silver</t>
  </si>
  <si>
    <t>Nej, adapter inkluderas</t>
  </si>
  <si>
    <t>100e Chr Gen3</t>
  </si>
  <si>
    <t>Kolsvart</t>
  </si>
  <si>
    <t>MYFM2KN/A</t>
  </si>
  <si>
    <t>2360x1640</t>
  </si>
  <si>
    <t xml:space="preserve">SM-T870NZKAEUD </t>
  </si>
  <si>
    <t>Lenovo Tab P11 Pro</t>
  </si>
  <si>
    <t>Minst 8 timmar vid aktiv användning</t>
  </si>
  <si>
    <t>Mörkgrå</t>
  </si>
  <si>
    <t>F24T450FQR</t>
  </si>
  <si>
    <t>LF24T450FQRXXE</t>
  </si>
  <si>
    <t>HDMI, USB</t>
  </si>
  <si>
    <t>LS27A600NWUXEN</t>
  </si>
  <si>
    <t>GBXAA445-v1</t>
  </si>
  <si>
    <t>GBXAA445-v2</t>
  </si>
  <si>
    <t>GBXAA440-v2</t>
  </si>
  <si>
    <t>GBXAACB14-G7</t>
  </si>
  <si>
    <t>M10 FHD G2</t>
  </si>
  <si>
    <t>GBXZA5T0302SE</t>
  </si>
  <si>
    <t>Iron Grey</t>
  </si>
  <si>
    <t>GBXMYLD2KN/A</t>
  </si>
  <si>
    <t>RymdGrå</t>
  </si>
  <si>
    <t>Ipad Pro 11 tum</t>
  </si>
  <si>
    <t>GBXMHQR3KN/A</t>
  </si>
  <si>
    <t>2388x1668</t>
  </si>
  <si>
    <t>Lenovo Tab P11 Pro ZA7C 128GB</t>
  </si>
  <si>
    <t>GBXZA7C0082SE+USBC-1145</t>
  </si>
  <si>
    <t>E24-28</t>
  </si>
  <si>
    <t>GBX62B6MAT3EU</t>
  </si>
  <si>
    <t>E27q-20</t>
  </si>
  <si>
    <t>GBX62D0GAT1EU</t>
  </si>
  <si>
    <t>ChromeBook 11 G9 EE</t>
  </si>
  <si>
    <t>305V7EA</t>
  </si>
  <si>
    <t xml:space="preserve">Jet Black </t>
  </si>
  <si>
    <t>Galaxy Tab S6 Lite WiFi (64GB)</t>
  </si>
  <si>
    <t xml:space="preserve">SM-P610NZAANEE / SM-P610NZBANEE </t>
  </si>
  <si>
    <t>2000x1200</t>
  </si>
  <si>
    <t>EPEAT Bronze (Canada)</t>
  </si>
  <si>
    <t>Oxford Gray / Angora Blue</t>
  </si>
  <si>
    <t>SM-T870NZKAEUD / SM-T870NZNAEUD / SM-T870NDBAEUD</t>
  </si>
  <si>
    <t>SM-T970NZKAEUD / SM-T970NZNAEUD / SM-T970NDBAEUD</t>
  </si>
  <si>
    <t>2800x1752</t>
  </si>
  <si>
    <t>7VH44AA</t>
  </si>
  <si>
    <t>VGA-kabel, HDMI-kabel, Audio-kabel</t>
  </si>
  <si>
    <t>Black/grey</t>
  </si>
  <si>
    <t>HP E27q G4 QHD Monitor</t>
  </si>
  <si>
    <t>9VG82A3</t>
  </si>
  <si>
    <t>Ange eventuellt kablage som ingår utöver strömadapter</t>
  </si>
  <si>
    <t>Pike silver Aluminium</t>
  </si>
  <si>
    <t>20X6CTO1WW</t>
  </si>
  <si>
    <t>SM-P610NZAANEE</t>
  </si>
  <si>
    <t>Epeat Bronze</t>
  </si>
  <si>
    <t>SM-T870NZKAEUD</t>
  </si>
  <si>
    <t>Tab P11 Pro</t>
  </si>
  <si>
    <t>HDMI-kabel</t>
  </si>
  <si>
    <t>32N85EA / UK707E</t>
  </si>
  <si>
    <t>ChromeBook 14 G7</t>
  </si>
  <si>
    <t>Varumärken</t>
  </si>
  <si>
    <t>Totalt</t>
  </si>
  <si>
    <t>Antal</t>
  </si>
  <si>
    <t>Genomsnittspris</t>
  </si>
  <si>
    <t>Billigast</t>
  </si>
  <si>
    <t>Dyrast</t>
  </si>
  <si>
    <t>Lägst pris</t>
  </si>
  <si>
    <t xml:space="preserve">Översikt – Sortiment för dynamisk rangordning </t>
  </si>
  <si>
    <t>Tillbehör</t>
  </si>
  <si>
    <t>Lås/stöldskydd (säkerhetskabel och lås) för datorer och bildskärmar</t>
  </si>
  <si>
    <t>Mus, optisk eller laseravläsning, scrollfunktion, högerhänta, trådlös.</t>
  </si>
  <si>
    <t>Mus, optisk eller laseravläsning, scrollfunktion, vänsterhänta, trådlös.</t>
  </si>
  <si>
    <t>Tangentbord, svenskt, numerisk del, trådbundet.</t>
  </si>
  <si>
    <t>Tangentbord, svenskt, numerisk del, trådlöst.</t>
  </si>
  <si>
    <t>Datorväska (grå eller svart, med handtag och axelrem) anpassad till bärbara datorer upp till 13 tum</t>
  </si>
  <si>
    <t>Datorväska (grå eller svart med handtag och axelrem) anpassad till bärbara datorer upp till 15 tum</t>
  </si>
  <si>
    <t>Datorryggsäck (grå eller svart med vadderade axelremmar) anpassad till bärbara datorer upp till 13 tum</t>
  </si>
  <si>
    <t>Datorryggsäck (grå eller svart med vadderade axelremmar) anpassad till bärbara datorer upp till 15 tum</t>
  </si>
  <si>
    <t>Adapter USB-C till HDMI</t>
  </si>
  <si>
    <t>HDMI 2.0 kabel, 2 m</t>
  </si>
  <si>
    <t>Displayport kabel 2m</t>
  </si>
  <si>
    <t>Headset med mikrofon, on- eller over-ear trådbundna med aktiv brusreducering.</t>
  </si>
  <si>
    <t>Headset med mikrofon, on- eller over-ear trådlösa med aktiv brusreducering.</t>
  </si>
  <si>
    <t>Hörlurar in-ear med mikrofon, trådbundna med aktiv brusreducering.</t>
  </si>
  <si>
    <t>Hörlurar in-ear med mikrofon, trådlösa med aktiv brusreducering.</t>
  </si>
  <si>
    <t>Advania Sverige AB</t>
  </si>
  <si>
    <t>Atea Sverige AB</t>
  </si>
  <si>
    <t>Dustin Sverige AB</t>
  </si>
  <si>
    <t>Foxway Education AB</t>
  </si>
  <si>
    <t>Real Time Solutions AB</t>
  </si>
  <si>
    <t>Digitala enheter för arbetsplats och skola 2019</t>
  </si>
  <si>
    <t>Projektnummer 10426</t>
  </si>
  <si>
    <t>Qlosr Göteborg AB</t>
  </si>
  <si>
    <t>ProBook 445 G9</t>
  </si>
  <si>
    <t>ProBook 440 G9</t>
  </si>
  <si>
    <t>Dell</t>
  </si>
  <si>
    <t>5Y3F5EA + UK707E</t>
  </si>
  <si>
    <t>Windows 11 Pro</t>
  </si>
  <si>
    <t xml:space="preserve">5Y459EA + UK707E
</t>
  </si>
  <si>
    <t>Intel i5 Gen 12</t>
  </si>
  <si>
    <t>5Y3G9EA + UK707E</t>
  </si>
  <si>
    <t>6S7N6EA + UK707E</t>
  </si>
  <si>
    <t>Intel i7 Gen 12</t>
  </si>
  <si>
    <t>5Y469EA</t>
  </si>
  <si>
    <t>5P6X6EA</t>
  </si>
  <si>
    <t>6S7N6EA</t>
  </si>
  <si>
    <t>5Y473EA</t>
  </si>
  <si>
    <t>TCO 8.0</t>
  </si>
  <si>
    <t>5Y459EA + UK707E</t>
  </si>
  <si>
    <t>GBXL5430I5-8</t>
  </si>
  <si>
    <t>Titan Grey</t>
  </si>
  <si>
    <t>5Y3F5EA/UK707E</t>
  </si>
  <si>
    <t>5Y459EA/UK707E</t>
  </si>
  <si>
    <t>6S7N6EA/UK707E</t>
  </si>
  <si>
    <t>5R200ES</t>
  </si>
  <si>
    <t xml:space="preserve">5R200ES </t>
  </si>
  <si>
    <t>Celeron N5100 (Quad-Core)</t>
  </si>
  <si>
    <t>5R200ES  + UQ990E</t>
  </si>
  <si>
    <t>Dark Grey</t>
  </si>
  <si>
    <t>Tab M10 FHD Plus 2nd Gen</t>
  </si>
  <si>
    <t>10.2-inch iPad Wi-Fi 64GB</t>
  </si>
  <si>
    <t>Galaxy Tab S8</t>
  </si>
  <si>
    <t>Tab P11 5G</t>
  </si>
  <si>
    <t>10.9-inch iPad Air Wi-Fi 5th Gen</t>
  </si>
  <si>
    <t>iPad Wi-Fi 9:e Generationen</t>
  </si>
  <si>
    <t>Galaxy Tab S8 Wifi (128GB)</t>
  </si>
  <si>
    <t>iPad 9th gen</t>
  </si>
  <si>
    <t>Galaxy Tab S8+</t>
  </si>
  <si>
    <t>10.2-inch (9th-gen) iPad Wi-Fi 64GB</t>
  </si>
  <si>
    <t>iPad 9th gen (2021)</t>
  </si>
  <si>
    <t>iPad 10,2 (2021) 9th gen</t>
  </si>
  <si>
    <t xml:space="preserve">Galaxy Tab S8 </t>
  </si>
  <si>
    <t xml:space="preserve">
Samsung Galaxy Tab S8+</t>
  </si>
  <si>
    <t>2048x1536</t>
  </si>
  <si>
    <t>iPadOS 15</t>
  </si>
  <si>
    <t>Android 12</t>
  </si>
  <si>
    <t>Guldrosa</t>
  </si>
  <si>
    <t>Modernist teal</t>
  </si>
  <si>
    <t>Graphite</t>
  </si>
  <si>
    <t>Grafit / Silver / Pink</t>
  </si>
  <si>
    <t>Grafit</t>
  </si>
  <si>
    <t>HP P24h G4 - LED-skärm</t>
  </si>
  <si>
    <t>HP E27q G4 - E-Series</t>
  </si>
  <si>
    <t>1x VGA-kabel</t>
  </si>
  <si>
    <t>Elitebook 640 G10</t>
  </si>
  <si>
    <t>Elitebook 840 G10</t>
  </si>
  <si>
    <t>Probook 440 G10</t>
  </si>
  <si>
    <t>ProBook 440 G10</t>
  </si>
  <si>
    <t>ProBook 445 G10</t>
  </si>
  <si>
    <t>E14 G5 AMD</t>
  </si>
  <si>
    <t>L14 G4 AMD</t>
  </si>
  <si>
    <t>Probook 445 G10</t>
  </si>
  <si>
    <t>Dell Latitude 5440</t>
  </si>
  <si>
    <t>Intel i5 gen 13</t>
  </si>
  <si>
    <t>256 GB</t>
  </si>
  <si>
    <t>16 GB</t>
  </si>
  <si>
    <t>Intel i7 gen 13</t>
  </si>
  <si>
    <t>512 GB</t>
  </si>
  <si>
    <t>8 GB</t>
  </si>
  <si>
    <t>Intel i5</t>
  </si>
  <si>
    <t>Intel i7</t>
  </si>
  <si>
    <t>Intel i7-1355U</t>
  </si>
  <si>
    <t>TCO Certified gen 9</t>
  </si>
  <si>
    <t>4 GB</t>
  </si>
  <si>
    <t>32 GB</t>
  </si>
  <si>
    <t>64 GB</t>
  </si>
  <si>
    <t>64GB eMMC</t>
  </si>
  <si>
    <t>100e Chr Gen4</t>
  </si>
  <si>
    <t>82W1CTO1WW</t>
  </si>
  <si>
    <t>MT8186</t>
  </si>
  <si>
    <t>TCO Certified 9</t>
  </si>
  <si>
    <t>Chromebook 3110</t>
  </si>
  <si>
    <t>GBXCB3110-3</t>
  </si>
  <si>
    <t>1366x768</t>
  </si>
  <si>
    <t>Galaxy Tab S9 Wifi (128GB)</t>
  </si>
  <si>
    <t>Android 13</t>
  </si>
  <si>
    <t>S27A600NAU</t>
  </si>
  <si>
    <t>HP P24h G5</t>
  </si>
  <si>
    <t>E24-29</t>
  </si>
  <si>
    <t>P2422h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</si>
</sst>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r&quot;_-;\-* #,##0.00\ &quot;kr&quot;_-;_-* &quot;-&quot;??\ &quot;kr&quot;_-;_-@_-"/>
    <numFmt numFmtId="164" formatCode="General\ &quot;GB&quot;"/>
    <numFmt numFmtId="165" formatCode="0.0"/>
    <numFmt numFmtId="166" formatCode="&quot;Minst&quot;\ General\ &quot;timmar vid aktiv användning&quot;"/>
    <numFmt numFmtId="167" formatCode="#,##0.0"/>
    <numFmt numFmtId="168" formatCode="_-* #,##0\ &quot;kr&quot;_-;\-* #,##0\ &quot;kr&quot;_-;_-* &quot;-&quot;??\ &quot;kr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sz val="9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43606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3FFF3"/>
        <bgColor indexed="64"/>
      </patternFill>
    </fill>
  </fills>
  <borders count="13">
    <border>
      <left/>
      <right/>
      <top/>
      <bottom/>
      <diagonal/>
    </border>
    <border>
      <left style="thin">
        <color rgb="FF54788A"/>
      </left>
      <right/>
      <top style="thin">
        <color rgb="FF54788A"/>
      </top>
      <bottom style="thin">
        <color rgb="FF54788A"/>
      </bottom>
      <diagonal/>
    </border>
    <border>
      <left style="thin">
        <color rgb="FF54788A"/>
      </left>
      <right style="thin">
        <color rgb="FF54788A"/>
      </right>
      <top/>
      <bottom style="thin">
        <color rgb="FF54788A"/>
      </bottom>
      <diagonal/>
    </border>
    <border>
      <left style="thin">
        <color rgb="FF54788A"/>
      </left>
      <right style="thin">
        <color rgb="FF54788A"/>
      </right>
      <top style="thin">
        <color rgb="FF54788A"/>
      </top>
      <bottom style="thin">
        <color rgb="FF54788A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54788A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A6A6A6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164" fontId="4" fillId="3" borderId="4" xfId="0" applyNumberFormat="1" applyFont="1" applyFill="1" applyBorder="1" applyAlignment="1" applyProtection="1">
      <alignment horizontal="center" vertical="top" wrapText="1"/>
      <protection locked="0"/>
    </xf>
    <xf numFmtId="165" fontId="4" fillId="3" borderId="4" xfId="0" applyNumberFormat="1" applyFont="1" applyFill="1" applyBorder="1" applyAlignment="1" applyProtection="1">
      <alignment horizontal="center" vertical="top" wrapText="1"/>
      <protection locked="0"/>
    </xf>
    <xf numFmtId="166" fontId="4" fillId="3" borderId="4" xfId="0" applyNumberFormat="1" applyFont="1" applyFill="1" applyBorder="1" applyAlignment="1" applyProtection="1">
      <alignment horizontal="center" vertical="top" wrapText="1"/>
      <protection locked="0"/>
    </xf>
    <xf numFmtId="3" fontId="4" fillId="3" borderId="4" xfId="0" applyNumberFormat="1" applyFont="1" applyFill="1" applyBorder="1" applyAlignment="1" applyProtection="1">
      <alignment horizontal="center" vertical="top" wrapText="1"/>
      <protection locked="0"/>
    </xf>
    <xf numFmtId="167" fontId="4" fillId="3" borderId="4" xfId="0" applyNumberFormat="1" applyFont="1" applyFill="1" applyBorder="1" applyAlignment="1" applyProtection="1">
      <alignment horizontal="center" vertical="top" wrapText="1"/>
      <protection locked="0"/>
    </xf>
    <xf numFmtId="167" fontId="4" fillId="3" borderId="5" xfId="0" applyNumberFormat="1" applyFont="1" applyFill="1" applyBorder="1" applyAlignment="1" applyProtection="1">
      <alignment horizontal="center" vertical="top" wrapText="1"/>
      <protection locked="0"/>
    </xf>
    <xf numFmtId="2" fontId="4" fillId="3" borderId="4" xfId="0" applyNumberFormat="1" applyFont="1" applyFill="1" applyBorder="1" applyAlignment="1" applyProtection="1">
      <alignment horizontal="center" vertical="top" wrapText="1"/>
      <protection locked="0"/>
    </xf>
    <xf numFmtId="3" fontId="4" fillId="3" borderId="6" xfId="0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vertical="top" wrapText="1"/>
    </xf>
    <xf numFmtId="0" fontId="0" fillId="4" borderId="0" xfId="0" applyFill="1"/>
    <xf numFmtId="0" fontId="2" fillId="4" borderId="0" xfId="0" applyFont="1" applyFill="1"/>
    <xf numFmtId="0" fontId="5" fillId="2" borderId="7" xfId="0" applyFont="1" applyFill="1" applyBorder="1" applyAlignment="1">
      <alignment vertical="top"/>
    </xf>
    <xf numFmtId="0" fontId="6" fillId="3" borderId="4" xfId="0" applyFont="1" applyFill="1" applyBorder="1" applyAlignment="1" applyProtection="1">
      <alignment horizontal="center" vertical="top" wrapText="1"/>
      <protection locked="0"/>
    </xf>
    <xf numFmtId="44" fontId="0" fillId="0" borderId="0" xfId="1" applyFont="1"/>
    <xf numFmtId="0" fontId="0" fillId="0" borderId="9" xfId="0" applyBorder="1"/>
    <xf numFmtId="0" fontId="0" fillId="4" borderId="9" xfId="0" applyFill="1" applyBorder="1"/>
    <xf numFmtId="0" fontId="0" fillId="0" borderId="9" xfId="0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0" fillId="4" borderId="0" xfId="0" applyFill="1" applyAlignment="1">
      <alignment horizontal="center"/>
    </xf>
    <xf numFmtId="168" fontId="0" fillId="4" borderId="0" xfId="1" applyNumberFormat="1" applyFont="1" applyFill="1"/>
    <xf numFmtId="0" fontId="0" fillId="6" borderId="0" xfId="0" applyFill="1"/>
    <xf numFmtId="0" fontId="0" fillId="6" borderId="0" xfId="0" applyFill="1" applyAlignment="1">
      <alignment horizontal="center"/>
    </xf>
    <xf numFmtId="168" fontId="0" fillId="6" borderId="0" xfId="1" applyNumberFormat="1" applyFont="1" applyFill="1" applyAlignment="1">
      <alignment horizontal="left" indent="1"/>
    </xf>
    <xf numFmtId="0" fontId="8" fillId="6" borderId="0" xfId="0" applyFont="1" applyFill="1"/>
    <xf numFmtId="0" fontId="8" fillId="6" borderId="0" xfId="0" applyFont="1" applyFill="1" applyAlignment="1">
      <alignment horizontal="center"/>
    </xf>
    <xf numFmtId="168" fontId="8" fillId="6" borderId="0" xfId="1" applyNumberFormat="1" applyFont="1" applyFill="1" applyAlignment="1">
      <alignment horizontal="left" indent="1"/>
    </xf>
    <xf numFmtId="0" fontId="0" fillId="7" borderId="0" xfId="0" applyFill="1"/>
    <xf numFmtId="168" fontId="0" fillId="7" borderId="0" xfId="1" applyNumberFormat="1" applyFont="1" applyFill="1"/>
    <xf numFmtId="168" fontId="0" fillId="7" borderId="0" xfId="1" applyNumberFormat="1" applyFont="1" applyFill="1" applyAlignment="1">
      <alignment horizontal="center"/>
    </xf>
    <xf numFmtId="0" fontId="0" fillId="7" borderId="0" xfId="1" applyNumberFormat="1" applyFont="1" applyFill="1" applyAlignment="1">
      <alignment horizontal="center"/>
    </xf>
    <xf numFmtId="0" fontId="0" fillId="8" borderId="0" xfId="0" applyFill="1"/>
    <xf numFmtId="168" fontId="0" fillId="8" borderId="0" xfId="1" applyNumberFormat="1" applyFont="1" applyFill="1"/>
    <xf numFmtId="0" fontId="0" fillId="8" borderId="0" xfId="0" applyFill="1" applyAlignment="1">
      <alignment horizontal="center"/>
    </xf>
    <xf numFmtId="0" fontId="8" fillId="8" borderId="0" xfId="0" applyFont="1" applyFill="1"/>
    <xf numFmtId="0" fontId="8" fillId="8" borderId="0" xfId="0" applyFont="1" applyFill="1" applyAlignment="1">
      <alignment horizontal="center"/>
    </xf>
    <xf numFmtId="168" fontId="8" fillId="8" borderId="0" xfId="1" applyNumberFormat="1" applyFont="1" applyFill="1"/>
    <xf numFmtId="0" fontId="0" fillId="9" borderId="0" xfId="0" applyFill="1"/>
    <xf numFmtId="168" fontId="0" fillId="9" borderId="0" xfId="1" applyNumberFormat="1" applyFont="1" applyFill="1"/>
    <xf numFmtId="0" fontId="0" fillId="9" borderId="0" xfId="0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168" fontId="0" fillId="10" borderId="0" xfId="1" applyNumberFormat="1" applyFont="1" applyFill="1"/>
    <xf numFmtId="0" fontId="8" fillId="10" borderId="0" xfId="0" applyFont="1" applyFill="1"/>
    <xf numFmtId="0" fontId="8" fillId="10" borderId="0" xfId="0" applyFont="1" applyFill="1" applyAlignment="1">
      <alignment horizontal="center"/>
    </xf>
    <xf numFmtId="168" fontId="8" fillId="10" borderId="0" xfId="1" applyNumberFormat="1" applyFont="1" applyFill="1"/>
    <xf numFmtId="0" fontId="0" fillId="11" borderId="0" xfId="0" applyFill="1"/>
    <xf numFmtId="168" fontId="0" fillId="11" borderId="0" xfId="1" applyNumberFormat="1" applyFont="1" applyFill="1"/>
    <xf numFmtId="0" fontId="0" fillId="11" borderId="0" xfId="0" applyFill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168" fontId="0" fillId="12" borderId="0" xfId="1" applyNumberFormat="1" applyFont="1" applyFill="1"/>
    <xf numFmtId="0" fontId="0" fillId="13" borderId="0" xfId="0" applyFill="1"/>
    <xf numFmtId="0" fontId="0" fillId="13" borderId="0" xfId="0" applyFill="1" applyAlignment="1">
      <alignment horizontal="left"/>
    </xf>
    <xf numFmtId="0" fontId="0" fillId="13" borderId="0" xfId="0" applyFill="1" applyAlignment="1">
      <alignment horizontal="center"/>
    </xf>
    <xf numFmtId="0" fontId="0" fillId="6" borderId="10" xfId="0" applyFill="1" applyBorder="1"/>
    <xf numFmtId="0" fontId="0" fillId="6" borderId="10" xfId="0" applyFill="1" applyBorder="1" applyAlignment="1">
      <alignment horizontal="center"/>
    </xf>
    <xf numFmtId="168" fontId="0" fillId="6" borderId="10" xfId="1" applyNumberFormat="1" applyFont="1" applyFill="1" applyBorder="1" applyAlignment="1">
      <alignment horizontal="left" indent="1"/>
    </xf>
    <xf numFmtId="0" fontId="0" fillId="8" borderId="10" xfId="0" applyFill="1" applyBorder="1"/>
    <xf numFmtId="0" fontId="0" fillId="8" borderId="10" xfId="0" applyFill="1" applyBorder="1" applyAlignment="1">
      <alignment horizontal="center"/>
    </xf>
    <xf numFmtId="168" fontId="0" fillId="8" borderId="10" xfId="1" applyNumberFormat="1" applyFont="1" applyFill="1" applyBorder="1"/>
    <xf numFmtId="0" fontId="0" fillId="10" borderId="10" xfId="0" applyFill="1" applyBorder="1"/>
    <xf numFmtId="0" fontId="0" fillId="10" borderId="10" xfId="0" applyFill="1" applyBorder="1" applyAlignment="1">
      <alignment horizontal="center"/>
    </xf>
    <xf numFmtId="168" fontId="0" fillId="10" borderId="10" xfId="1" applyNumberFormat="1" applyFont="1" applyFill="1" applyBorder="1"/>
    <xf numFmtId="0" fontId="0" fillId="12" borderId="10" xfId="0" applyFill="1" applyBorder="1"/>
    <xf numFmtId="0" fontId="0" fillId="12" borderId="10" xfId="0" applyFill="1" applyBorder="1" applyAlignment="1">
      <alignment horizontal="center"/>
    </xf>
    <xf numFmtId="168" fontId="0" fillId="12" borderId="10" xfId="1" applyNumberFormat="1" applyFont="1" applyFill="1" applyBorder="1"/>
    <xf numFmtId="168" fontId="0" fillId="13" borderId="0" xfId="1" applyNumberFormat="1" applyFont="1" applyFill="1"/>
    <xf numFmtId="44" fontId="0" fillId="4" borderId="0" xfId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0" fillId="14" borderId="12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4" fontId="0" fillId="0" borderId="0" xfId="1" applyFont="1" applyBorder="1" applyAlignment="1">
      <alignment horizontal="center"/>
    </xf>
    <xf numFmtId="3" fontId="7" fillId="5" borderId="8" xfId="0" applyNumberFormat="1" applyFont="1" applyFill="1" applyBorder="1" applyAlignment="1" applyProtection="1">
      <alignment horizontal="center" vertical="top" wrapText="1"/>
      <protection locked="0"/>
    </xf>
    <xf numFmtId="168" fontId="0" fillId="12" borderId="0" xfId="1" applyNumberFormat="1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129540</xdr:rowOff>
    </xdr:from>
    <xdr:to>
      <xdr:col>2</xdr:col>
      <xdr:colOff>152482</xdr:colOff>
      <xdr:row>3</xdr:row>
      <xdr:rowOff>111298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73A417D-2EE4-45A3-BB3E-FCF765859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" y="129540"/>
          <a:ext cx="944962" cy="5303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1</xdr:col>
      <xdr:colOff>30562</xdr:colOff>
      <xdr:row>3</xdr:row>
      <xdr:rowOff>57958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B6056B0-8B06-4DCF-9850-712C77E32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76200"/>
          <a:ext cx="944962" cy="5303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1</xdr:col>
      <xdr:colOff>30562</xdr:colOff>
      <xdr:row>3</xdr:row>
      <xdr:rowOff>57958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E4F3B1B-94C1-4F53-835A-E7D5B1B0D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76200"/>
          <a:ext cx="944962" cy="5303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1</xdr:col>
      <xdr:colOff>30562</xdr:colOff>
      <xdr:row>3</xdr:row>
      <xdr:rowOff>57958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08175B9-3406-4A59-B38B-03E0FA6B2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76200"/>
          <a:ext cx="944962" cy="5303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1</xdr:col>
      <xdr:colOff>30562</xdr:colOff>
      <xdr:row>3</xdr:row>
      <xdr:rowOff>57958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35BFC30-EFAC-47E8-91A8-F388D89ED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76200"/>
          <a:ext cx="944962" cy="5303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0</xdr:col>
      <xdr:colOff>1120222</xdr:colOff>
      <xdr:row>3</xdr:row>
      <xdr:rowOff>57958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D09BFBA-94AB-437B-81DE-3497C2D2E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76200"/>
          <a:ext cx="944962" cy="53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58"/>
  <sheetViews>
    <sheetView tabSelected="1" workbookViewId="0">
      <selection activeCell="M10" sqref="M10"/>
    </sheetView>
  </sheetViews>
  <sheetFormatPr defaultColWidth="8.81640625" defaultRowHeight="14.5" x14ac:dyDescent="0.35"/>
  <cols>
    <col min="1" max="1" width="3.54296875" style="15" customWidth="1"/>
    <col min="2" max="2" width="11.54296875" style="15" customWidth="1"/>
    <col min="3" max="3" width="8.81640625" style="15"/>
    <col min="4" max="4" width="14.81640625" style="15" customWidth="1"/>
    <col min="5" max="5" width="21" style="15" customWidth="1"/>
    <col min="6" max="6" width="9.453125" style="24" customWidth="1"/>
    <col min="7" max="7" width="25.81640625" style="15" customWidth="1"/>
    <col min="8" max="8" width="19.453125" style="15" customWidth="1"/>
    <col min="9" max="9" width="5.54296875" style="24" customWidth="1"/>
    <col min="10" max="10" width="7.453125" style="24" customWidth="1"/>
    <col min="11" max="16384" width="8.81640625" style="15"/>
  </cols>
  <sheetData>
    <row r="5" spans="2:10" x14ac:dyDescent="0.35">
      <c r="B5" s="16" t="s">
        <v>172</v>
      </c>
    </row>
    <row r="6" spans="2:10" x14ac:dyDescent="0.35">
      <c r="B6" s="15" t="s">
        <v>195</v>
      </c>
    </row>
    <row r="7" spans="2:10" x14ac:dyDescent="0.35">
      <c r="B7" s="15" t="s">
        <v>196</v>
      </c>
    </row>
    <row r="9" spans="2:10" x14ac:dyDescent="0.35">
      <c r="B9" s="26" t="s">
        <v>65</v>
      </c>
      <c r="C9" s="26"/>
      <c r="D9" s="26"/>
      <c r="E9" s="26"/>
      <c r="F9" s="27"/>
      <c r="G9" s="26"/>
      <c r="H9" s="26"/>
      <c r="I9" s="27"/>
      <c r="J9" s="27"/>
    </row>
    <row r="10" spans="2:10" x14ac:dyDescent="0.35">
      <c r="B10" s="26"/>
      <c r="C10" s="26"/>
      <c r="D10" s="26"/>
      <c r="E10" s="26"/>
      <c r="F10" s="27"/>
      <c r="G10" s="26"/>
      <c r="H10" s="26"/>
      <c r="I10" s="27"/>
      <c r="J10" s="27"/>
    </row>
    <row r="11" spans="2:10" x14ac:dyDescent="0.35">
      <c r="B11" s="60" t="s">
        <v>165</v>
      </c>
      <c r="C11" s="61" t="s">
        <v>167</v>
      </c>
      <c r="D11" s="60" t="s">
        <v>168</v>
      </c>
      <c r="E11" s="26"/>
      <c r="F11" s="27"/>
      <c r="G11" s="26"/>
      <c r="H11" s="26"/>
      <c r="I11" s="27"/>
      <c r="J11" s="27"/>
    </row>
    <row r="12" spans="2:10" x14ac:dyDescent="0.35">
      <c r="B12" s="26" t="str">
        <f>'Bärbara datorer (A)'!AJ2</f>
        <v>HP</v>
      </c>
      <c r="C12" s="27">
        <f>'Bärbara datorer (A)'!AK2</f>
        <v>21</v>
      </c>
      <c r="D12" s="28">
        <f>'Bärbara datorer (A)'!AL2</f>
        <v>9108.1904761904771</v>
      </c>
      <c r="E12" s="26"/>
      <c r="F12" s="27"/>
      <c r="G12" s="26"/>
      <c r="H12" s="26"/>
      <c r="I12" s="27"/>
      <c r="J12" s="27"/>
    </row>
    <row r="13" spans="2:10" x14ac:dyDescent="0.35">
      <c r="B13" s="60" t="str">
        <f>'Bärbara datorer (A)'!AJ3</f>
        <v>Lenovo</v>
      </c>
      <c r="C13" s="61">
        <f>'Bärbara datorer (A)'!AK3</f>
        <v>2</v>
      </c>
      <c r="D13" s="62">
        <f>'Bärbara datorer (A)'!AL3</f>
        <v>10249</v>
      </c>
      <c r="E13" s="26"/>
      <c r="F13" s="27"/>
      <c r="G13" s="26"/>
      <c r="H13" s="26"/>
      <c r="I13" s="27"/>
      <c r="J13" s="27"/>
    </row>
    <row r="14" spans="2:10" x14ac:dyDescent="0.35">
      <c r="B14" s="29" t="str">
        <f>'Bärbara datorer (A)'!AJ4</f>
        <v>Totalt</v>
      </c>
      <c r="C14" s="30">
        <f>'Bärbara datorer (A)'!AK4</f>
        <v>23</v>
      </c>
      <c r="D14" s="31">
        <f>'Bärbara datorer (A)'!AL4</f>
        <v>9223.75</v>
      </c>
      <c r="E14" s="26"/>
      <c r="F14" s="27"/>
      <c r="G14" s="26"/>
      <c r="H14" s="26"/>
      <c r="I14" s="27"/>
      <c r="J14" s="27"/>
    </row>
    <row r="15" spans="2:10" x14ac:dyDescent="0.35">
      <c r="B15" s="26"/>
      <c r="C15" s="26"/>
      <c r="D15" s="26"/>
      <c r="E15" s="26"/>
      <c r="F15" s="27"/>
      <c r="G15" s="26"/>
      <c r="H15" s="26"/>
      <c r="I15" s="27"/>
      <c r="J15" s="27"/>
    </row>
    <row r="16" spans="2:10" x14ac:dyDescent="0.35">
      <c r="B16" s="32" t="s">
        <v>171</v>
      </c>
      <c r="C16" s="32">
        <v>1</v>
      </c>
      <c r="D16" s="33">
        <f>'Bärbara datorer (A)'!AO3</f>
        <v>6420</v>
      </c>
      <c r="E16" s="33" t="str">
        <f>'Bärbara datorer (A)'!AP3</f>
        <v>Qlosr Göteborg AB</v>
      </c>
      <c r="F16" s="34" t="str">
        <f>'Bärbara datorer (A)'!AQ3</f>
        <v>HP</v>
      </c>
      <c r="G16" s="33" t="str">
        <f>'Bärbara datorer (A)'!AR3</f>
        <v>ProBook 445 G8</v>
      </c>
      <c r="H16" s="33" t="str">
        <f>'Bärbara datorer (A)'!AS3</f>
        <v>AMD Ryzen 5</v>
      </c>
      <c r="I16" s="35">
        <f>'Bärbara datorer (A)'!AT3</f>
        <v>8</v>
      </c>
      <c r="J16" s="35">
        <f>'Bärbara datorer (A)'!AU3</f>
        <v>256</v>
      </c>
    </row>
    <row r="17" spans="2:10" x14ac:dyDescent="0.35">
      <c r="B17" s="32"/>
      <c r="C17" s="32">
        <v>2</v>
      </c>
      <c r="D17" s="33">
        <f>'Bärbara datorer (A)'!AO4</f>
        <v>6792</v>
      </c>
      <c r="E17" s="33" t="str">
        <f>'Bärbara datorer (A)'!AP4</f>
        <v>Real Time Solutions AB</v>
      </c>
      <c r="F17" s="34" t="str">
        <f>'Bärbara datorer (A)'!AQ4</f>
        <v>HP</v>
      </c>
      <c r="G17" s="33" t="str">
        <f>'Bärbara datorer (A)'!AR4</f>
        <v>ProBook 445 G9</v>
      </c>
      <c r="H17" s="33" t="str">
        <f>'Bärbara datorer (A)'!AS4</f>
        <v>AMD Ryzen 5</v>
      </c>
      <c r="I17" s="35">
        <f>'Bärbara datorer (A)'!AT4</f>
        <v>8</v>
      </c>
      <c r="J17" s="35">
        <f>'Bärbara datorer (A)'!AU4</f>
        <v>256</v>
      </c>
    </row>
    <row r="18" spans="2:10" x14ac:dyDescent="0.35">
      <c r="B18" s="32"/>
      <c r="C18" s="32">
        <v>3</v>
      </c>
      <c r="D18" s="33">
        <f>'Bärbara datorer (A)'!AO5</f>
        <v>7168</v>
      </c>
      <c r="E18" s="33" t="str">
        <f>'Bärbara datorer (A)'!AP5</f>
        <v>Real Time Solutions AB</v>
      </c>
      <c r="F18" s="34" t="str">
        <f>'Bärbara datorer (A)'!AQ5</f>
        <v>HP</v>
      </c>
      <c r="G18" s="33" t="str">
        <f>'Bärbara datorer (A)'!AR5</f>
        <v>ProBook 440 G9</v>
      </c>
      <c r="H18" s="33" t="str">
        <f>'Bärbara datorer (A)'!AS5</f>
        <v>Intel i5 gen 11</v>
      </c>
      <c r="I18" s="35">
        <f>'Bärbara datorer (A)'!AT5</f>
        <v>8</v>
      </c>
      <c r="J18" s="35">
        <f>'Bärbara datorer (A)'!AU5</f>
        <v>256</v>
      </c>
    </row>
    <row r="19" spans="2:10" x14ac:dyDescent="0.35">
      <c r="D19" s="25"/>
    </row>
    <row r="20" spans="2:10" x14ac:dyDescent="0.35">
      <c r="D20" s="25"/>
    </row>
    <row r="21" spans="2:10" x14ac:dyDescent="0.35">
      <c r="B21" s="36" t="s">
        <v>66</v>
      </c>
      <c r="C21" s="36"/>
      <c r="D21" s="37"/>
      <c r="E21" s="36"/>
      <c r="F21" s="38"/>
      <c r="G21" s="36"/>
      <c r="H21" s="36"/>
      <c r="I21" s="38"/>
      <c r="J21" s="38"/>
    </row>
    <row r="22" spans="2:10" x14ac:dyDescent="0.35">
      <c r="B22" s="36"/>
      <c r="C22" s="36"/>
      <c r="D22" s="36"/>
      <c r="E22" s="36"/>
      <c r="F22" s="38"/>
      <c r="G22" s="36"/>
      <c r="H22" s="36"/>
      <c r="I22" s="38"/>
      <c r="J22" s="38"/>
    </row>
    <row r="23" spans="2:10" x14ac:dyDescent="0.35">
      <c r="B23" s="63" t="str">
        <f>'Bärbara datorer (B)'!AG1</f>
        <v>Varumärken</v>
      </c>
      <c r="C23" s="64" t="str">
        <f>'Bärbara datorer (B)'!AH1</f>
        <v>Antal</v>
      </c>
      <c r="D23" s="63" t="str">
        <f>'Bärbara datorer (B)'!AI1</f>
        <v>Genomsnittspris</v>
      </c>
      <c r="E23" s="36"/>
      <c r="F23" s="38"/>
      <c r="G23" s="36"/>
      <c r="H23" s="36"/>
      <c r="I23" s="38"/>
      <c r="J23" s="38"/>
    </row>
    <row r="24" spans="2:10" x14ac:dyDescent="0.35">
      <c r="B24" s="36" t="str">
        <f>'Bärbara datorer (B)'!AG2</f>
        <v>Lenovo</v>
      </c>
      <c r="C24" s="38">
        <f>'Bärbara datorer (B)'!AH2</f>
        <v>2</v>
      </c>
      <c r="D24" s="37">
        <f>'Bärbara datorer (B)'!AI2</f>
        <v>3819</v>
      </c>
      <c r="E24" s="36"/>
      <c r="F24" s="38"/>
      <c r="G24" s="36"/>
      <c r="H24" s="36"/>
      <c r="I24" s="38"/>
      <c r="J24" s="38"/>
    </row>
    <row r="25" spans="2:10" x14ac:dyDescent="0.35">
      <c r="B25" s="36" t="str">
        <f>'Bärbara datorer (B)'!AG3</f>
        <v>HP</v>
      </c>
      <c r="C25" s="38">
        <f>'Bärbara datorer (B)'!AH3</f>
        <v>9</v>
      </c>
      <c r="D25" s="37">
        <f>'Bärbara datorer (B)'!AI3</f>
        <v>3990.4444444444443</v>
      </c>
      <c r="E25" s="36"/>
      <c r="F25" s="38"/>
      <c r="G25" s="36"/>
      <c r="H25" s="36"/>
      <c r="I25" s="38"/>
      <c r="J25" s="38"/>
    </row>
    <row r="26" spans="2:10" x14ac:dyDescent="0.35">
      <c r="B26" s="63" t="str">
        <f>'Bärbara datorer (B)'!AG4</f>
        <v>Lenovo</v>
      </c>
      <c r="C26" s="64">
        <f>'Bärbara datorer (B)'!AH4</f>
        <v>2</v>
      </c>
      <c r="D26" s="65">
        <f>'Bärbara datorer (B)'!AI4</f>
        <v>3819</v>
      </c>
      <c r="E26" s="36"/>
      <c r="F26" s="38"/>
      <c r="G26" s="36"/>
      <c r="H26" s="36"/>
      <c r="I26" s="38"/>
      <c r="J26" s="38"/>
    </row>
    <row r="27" spans="2:10" x14ac:dyDescent="0.35">
      <c r="B27" s="39" t="str">
        <f>'Bärbara datorer (B)'!AG5</f>
        <v>Totalt</v>
      </c>
      <c r="C27" s="40">
        <f>'Bärbara datorer (B)'!AH5</f>
        <v>13</v>
      </c>
      <c r="D27" s="41">
        <f>'Bärbara datorer (B)'!AI5</f>
        <v>3875.1666666666665</v>
      </c>
      <c r="E27" s="36"/>
      <c r="F27" s="38"/>
      <c r="G27" s="36"/>
      <c r="H27" s="36"/>
      <c r="I27" s="38"/>
      <c r="J27" s="38"/>
    </row>
    <row r="28" spans="2:10" x14ac:dyDescent="0.35">
      <c r="B28" s="36"/>
      <c r="C28" s="36"/>
      <c r="D28" s="36"/>
      <c r="E28" s="36"/>
      <c r="F28" s="38"/>
      <c r="G28" s="36"/>
      <c r="H28" s="36"/>
      <c r="I28" s="38"/>
      <c r="J28" s="38"/>
    </row>
    <row r="29" spans="2:10" x14ac:dyDescent="0.35">
      <c r="B29" s="42" t="s">
        <v>171</v>
      </c>
      <c r="C29" s="42">
        <v>1</v>
      </c>
      <c r="D29" s="43">
        <f>'Bärbara datorer (B)'!AL3</f>
        <v>2950</v>
      </c>
      <c r="E29" s="42" t="str">
        <f>'Bärbara datorer (B)'!AM3</f>
        <v>Qlosr Göteborg AB</v>
      </c>
      <c r="F29" s="44" t="str">
        <f>'Bärbara datorer (B)'!AN3</f>
        <v>Dell</v>
      </c>
      <c r="G29" s="42" t="str">
        <f>'Bärbara datorer (B)'!AO3</f>
        <v>Chromebook 3110</v>
      </c>
      <c r="H29" s="42" t="str">
        <f>'Bärbara datorer (B)'!AP3</f>
        <v>Intel Celeron</v>
      </c>
      <c r="I29" s="44" t="str">
        <f>'Bärbara datorer (B)'!AQ3</f>
        <v>4 GB</v>
      </c>
      <c r="J29" s="44" t="str">
        <f>'Bärbara datorer (B)'!AR3</f>
        <v>32 GB</v>
      </c>
    </row>
    <row r="30" spans="2:10" x14ac:dyDescent="0.35">
      <c r="B30" s="42"/>
      <c r="C30" s="42">
        <v>2</v>
      </c>
      <c r="D30" s="43">
        <f>'Bärbara datorer (B)'!AL4</f>
        <v>3228</v>
      </c>
      <c r="E30" s="42" t="str">
        <f>'Bärbara datorer (B)'!AM4</f>
        <v>Real Time Solutions AB</v>
      </c>
      <c r="F30" s="44" t="str">
        <f>'Bärbara datorer (B)'!AN4</f>
        <v>HP</v>
      </c>
      <c r="G30" s="42" t="str">
        <f>'Bärbara datorer (B)'!AO4</f>
        <v>ChromeBook 11 G9 EE</v>
      </c>
      <c r="H30" s="42" t="str">
        <f>'Bärbara datorer (B)'!AP4</f>
        <v>Intel Celeron</v>
      </c>
      <c r="I30" s="44">
        <f>'Bärbara datorer (B)'!AQ4</f>
        <v>4</v>
      </c>
      <c r="J30" s="44">
        <f>'Bärbara datorer (B)'!AR4</f>
        <v>32</v>
      </c>
    </row>
    <row r="31" spans="2:10" x14ac:dyDescent="0.35">
      <c r="B31" s="42"/>
      <c r="C31" s="42">
        <v>3</v>
      </c>
      <c r="D31" s="43">
        <f>'Bärbara datorer (B)'!AL5</f>
        <v>3330</v>
      </c>
      <c r="E31" s="42" t="str">
        <f>'Bärbara datorer (B)'!AM5</f>
        <v>Advania Sverige AB</v>
      </c>
      <c r="F31" s="44" t="str">
        <f>'Bärbara datorer (B)'!AN5</f>
        <v>HP</v>
      </c>
      <c r="G31" s="42" t="str">
        <f>'Bärbara datorer (B)'!AO5</f>
        <v>ChromeBook 11 G9 EE</v>
      </c>
      <c r="H31" s="42" t="str">
        <f>'Bärbara datorer (B)'!AP5</f>
        <v>Intel Celeron</v>
      </c>
      <c r="I31" s="44" t="str">
        <f>'Bärbara datorer (B)'!AQ5</f>
        <v>4 GB</v>
      </c>
      <c r="J31" s="44" t="str">
        <f>'Bärbara datorer (B)'!AR5</f>
        <v>32 GB</v>
      </c>
    </row>
    <row r="34" spans="2:10" x14ac:dyDescent="0.35">
      <c r="B34" s="45" t="s">
        <v>94</v>
      </c>
      <c r="C34" s="45"/>
      <c r="D34" s="45"/>
      <c r="E34" s="45"/>
      <c r="F34" s="46"/>
      <c r="G34" s="45"/>
      <c r="H34" s="45"/>
      <c r="I34" s="46"/>
      <c r="J34" s="46"/>
    </row>
    <row r="35" spans="2:10" x14ac:dyDescent="0.35">
      <c r="B35" s="45"/>
      <c r="C35" s="45"/>
      <c r="D35" s="45"/>
      <c r="E35" s="45"/>
      <c r="F35" s="46"/>
      <c r="G35" s="45"/>
      <c r="H35" s="45"/>
      <c r="I35" s="46"/>
      <c r="J35" s="46"/>
    </row>
    <row r="36" spans="2:10" x14ac:dyDescent="0.35">
      <c r="B36" s="66" t="str">
        <f>Surfplattor!X1</f>
        <v>Varumärken</v>
      </c>
      <c r="C36" s="67" t="str">
        <f>Surfplattor!Y1</f>
        <v>Antal</v>
      </c>
      <c r="D36" s="66" t="str">
        <f>Surfplattor!Z1</f>
        <v>Genomsnittspris</v>
      </c>
      <c r="E36" s="45"/>
      <c r="F36" s="46"/>
      <c r="G36" s="45"/>
      <c r="H36" s="45"/>
      <c r="I36" s="46"/>
      <c r="J36" s="46"/>
    </row>
    <row r="37" spans="2:10" x14ac:dyDescent="0.35">
      <c r="B37" s="45" t="str">
        <f>Surfplattor!X2</f>
        <v>Apple</v>
      </c>
      <c r="C37" s="46">
        <f>Surfplattor!Y2</f>
        <v>8</v>
      </c>
      <c r="D37" s="47">
        <f>Surfplattor!Z2</f>
        <v>4800</v>
      </c>
      <c r="E37" s="45"/>
      <c r="F37" s="46"/>
      <c r="G37" s="45"/>
      <c r="H37" s="45"/>
      <c r="I37" s="46"/>
      <c r="J37" s="46"/>
    </row>
    <row r="38" spans="2:10" x14ac:dyDescent="0.35">
      <c r="B38" s="45" t="str">
        <f>Surfplattor!X3</f>
        <v>Lenovo</v>
      </c>
      <c r="C38" s="46">
        <f>Surfplattor!Y3</f>
        <v>6</v>
      </c>
      <c r="D38" s="47">
        <f>Surfplattor!Z3</f>
        <v>4232.833333333333</v>
      </c>
      <c r="E38" s="45"/>
      <c r="F38" s="46"/>
      <c r="G38" s="45"/>
      <c r="H38" s="45"/>
      <c r="I38" s="46"/>
      <c r="J38" s="46"/>
    </row>
    <row r="39" spans="2:10" x14ac:dyDescent="0.35">
      <c r="B39" s="66" t="str">
        <f>Surfplattor!X4</f>
        <v>Samsung</v>
      </c>
      <c r="C39" s="67">
        <f>Surfplattor!Y4</f>
        <v>10</v>
      </c>
      <c r="D39" s="68">
        <f>Surfplattor!Z4</f>
        <v>6280.1</v>
      </c>
      <c r="E39" s="45"/>
      <c r="F39" s="46"/>
      <c r="G39" s="45"/>
      <c r="H39" s="45"/>
      <c r="I39" s="46"/>
      <c r="J39" s="46"/>
    </row>
    <row r="40" spans="2:10" x14ac:dyDescent="0.35">
      <c r="B40" s="48" t="str">
        <f>Surfplattor!X5</f>
        <v>Totalt</v>
      </c>
      <c r="C40" s="49">
        <f>Surfplattor!Y5</f>
        <v>24</v>
      </c>
      <c r="D40" s="50">
        <f>Surfplattor!Z5</f>
        <v>5274.916666666667</v>
      </c>
      <c r="E40" s="45"/>
      <c r="F40" s="46"/>
      <c r="G40" s="45"/>
      <c r="H40" s="45"/>
      <c r="I40" s="46"/>
      <c r="J40" s="46"/>
    </row>
    <row r="41" spans="2:10" x14ac:dyDescent="0.35">
      <c r="B41" s="45"/>
      <c r="C41" s="45"/>
      <c r="D41" s="45"/>
      <c r="E41" s="45"/>
      <c r="F41" s="46"/>
      <c r="G41" s="45"/>
      <c r="H41" s="45"/>
      <c r="I41" s="46"/>
      <c r="J41" s="46"/>
    </row>
    <row r="42" spans="2:10" x14ac:dyDescent="0.35">
      <c r="B42" s="51" t="s">
        <v>171</v>
      </c>
      <c r="C42" s="51">
        <v>1</v>
      </c>
      <c r="D42" s="52">
        <f>Surfplattor!AC2</f>
        <v>1700</v>
      </c>
      <c r="E42" s="51" t="str">
        <f>Surfplattor!AD2</f>
        <v>Qlosr Göteborg AB</v>
      </c>
      <c r="F42" s="51" t="str">
        <f>Surfplattor!AE2</f>
        <v>Lenovo</v>
      </c>
      <c r="G42" s="51" t="str">
        <f>Surfplattor!AF2</f>
        <v>M10 FHD G2</v>
      </c>
      <c r="H42" s="51">
        <f>Surfplattor!AG2</f>
        <v>64</v>
      </c>
      <c r="I42" s="53"/>
      <c r="J42" s="53"/>
    </row>
    <row r="43" spans="2:10" x14ac:dyDescent="0.35">
      <c r="B43" s="51"/>
      <c r="C43" s="51">
        <v>2</v>
      </c>
      <c r="D43" s="52">
        <f>Surfplattor!AC3</f>
        <v>3205</v>
      </c>
      <c r="E43" s="51" t="str">
        <f>Surfplattor!AD3</f>
        <v>Qlosr Göteborg AB</v>
      </c>
      <c r="F43" s="51" t="str">
        <f>Surfplattor!AE3</f>
        <v>Apple</v>
      </c>
      <c r="G43" s="51" t="str">
        <f>Surfplattor!AF3</f>
        <v>iPad 9th gen (2021)</v>
      </c>
      <c r="H43" s="51">
        <f>Surfplattor!AG3</f>
        <v>64</v>
      </c>
      <c r="I43" s="53"/>
      <c r="J43" s="53"/>
    </row>
    <row r="44" spans="2:10" x14ac:dyDescent="0.35">
      <c r="B44" s="51"/>
      <c r="C44" s="51">
        <v>3</v>
      </c>
      <c r="D44" s="52">
        <f>Surfplattor!AC4</f>
        <v>3261</v>
      </c>
      <c r="E44" s="51" t="str">
        <f>Surfplattor!AD4</f>
        <v>Dustin Sverige AB</v>
      </c>
      <c r="F44" s="51" t="str">
        <f>Surfplattor!AE4</f>
        <v>Samsung</v>
      </c>
      <c r="G44" s="51" t="str">
        <f>Surfplattor!AF4</f>
        <v>Galaxy Tab S6 Lite WiFi (64GB)</v>
      </c>
      <c r="H44" s="51">
        <f>Surfplattor!AG4</f>
        <v>64</v>
      </c>
      <c r="I44" s="53"/>
      <c r="J44" s="53"/>
    </row>
    <row r="47" spans="2:10" x14ac:dyDescent="0.35">
      <c r="B47" s="54" t="s">
        <v>95</v>
      </c>
      <c r="C47" s="54"/>
      <c r="D47" s="54"/>
      <c r="E47" s="54"/>
      <c r="F47" s="55"/>
      <c r="G47" s="54"/>
      <c r="H47" s="54"/>
      <c r="I47" s="55"/>
      <c r="J47" s="55"/>
    </row>
    <row r="48" spans="2:10" x14ac:dyDescent="0.35">
      <c r="B48" s="54"/>
      <c r="C48" s="54"/>
      <c r="D48" s="54"/>
      <c r="E48" s="54"/>
      <c r="F48" s="55"/>
      <c r="G48" s="54"/>
      <c r="H48" s="54"/>
      <c r="I48" s="55"/>
      <c r="J48" s="55"/>
    </row>
    <row r="49" spans="2:10" x14ac:dyDescent="0.35">
      <c r="B49" s="69" t="str">
        <f>Bildskärmar!V1</f>
        <v>Varumärken</v>
      </c>
      <c r="C49" s="70" t="str">
        <f>Bildskärmar!W1</f>
        <v>Antal</v>
      </c>
      <c r="D49" s="69" t="str">
        <f>Bildskärmar!X1</f>
        <v>Genomsnittspris</v>
      </c>
      <c r="E49" s="54"/>
      <c r="F49" s="55"/>
      <c r="G49" s="54"/>
      <c r="H49" s="54"/>
      <c r="I49" s="55"/>
      <c r="J49" s="55"/>
    </row>
    <row r="50" spans="2:10" x14ac:dyDescent="0.35">
      <c r="B50" s="54" t="str">
        <f>Bildskärmar!V2</f>
        <v>HP</v>
      </c>
      <c r="C50" s="55">
        <f>Bildskärmar!W2</f>
        <v>4</v>
      </c>
      <c r="D50" s="56">
        <f>Bildskärmar!X2</f>
        <v>2248.25</v>
      </c>
      <c r="E50" s="54"/>
      <c r="F50" s="55"/>
      <c r="G50" s="54"/>
      <c r="H50" s="54"/>
      <c r="I50" s="55"/>
      <c r="J50" s="55"/>
    </row>
    <row r="51" spans="2:10" x14ac:dyDescent="0.35">
      <c r="B51" s="54" t="str">
        <f>Bildskärmar!V3</f>
        <v>Lenovo</v>
      </c>
      <c r="C51" s="55">
        <f>Bildskärmar!W3</f>
        <v>5</v>
      </c>
      <c r="D51" s="56">
        <f>Bildskärmar!X3</f>
        <v>2564.1999999999998</v>
      </c>
      <c r="E51" s="54"/>
      <c r="F51" s="55"/>
      <c r="G51" s="54"/>
      <c r="H51" s="54"/>
      <c r="I51" s="55"/>
      <c r="J51" s="55"/>
    </row>
    <row r="52" spans="2:10" x14ac:dyDescent="0.35">
      <c r="B52" s="54" t="str">
        <f>Bildskärmar!V4</f>
        <v>Samsung</v>
      </c>
      <c r="C52" s="55">
        <f>Bildskärmar!W4</f>
        <v>2</v>
      </c>
      <c r="D52" s="56">
        <f>Bildskärmar!X4</f>
        <v>2195</v>
      </c>
      <c r="E52" s="54"/>
      <c r="F52" s="55"/>
      <c r="G52" s="54"/>
      <c r="H52" s="54"/>
      <c r="I52" s="55"/>
      <c r="J52" s="55"/>
    </row>
    <row r="53" spans="2:10" x14ac:dyDescent="0.35">
      <c r="B53" s="69" t="str">
        <f>Bildskärmar!V5</f>
        <v>Dell</v>
      </c>
      <c r="C53" s="70">
        <f>Bildskärmar!W5</f>
        <v>1</v>
      </c>
      <c r="D53" s="71">
        <f>Bildskärmar!X5</f>
        <v>2076</v>
      </c>
      <c r="E53" s="54"/>
      <c r="F53" s="55"/>
      <c r="G53" s="54"/>
      <c r="H53" s="54"/>
      <c r="I53" s="55"/>
      <c r="J53" s="55"/>
    </row>
    <row r="54" spans="2:10" x14ac:dyDescent="0.35">
      <c r="B54" s="54" t="str">
        <f>Bildskärmar!V6</f>
        <v>Totalt</v>
      </c>
      <c r="C54" s="55">
        <f>Bildskärmar!W6</f>
        <v>11</v>
      </c>
      <c r="D54" s="79">
        <f>Bildskärmar!X6</f>
        <v>2356.6666666666665</v>
      </c>
      <c r="E54" s="54"/>
      <c r="F54" s="55"/>
      <c r="G54" s="54"/>
      <c r="H54" s="54"/>
      <c r="I54" s="55"/>
      <c r="J54" s="55"/>
    </row>
    <row r="55" spans="2:10" x14ac:dyDescent="0.35">
      <c r="B55" s="54"/>
      <c r="C55" s="54"/>
      <c r="D55" s="54"/>
      <c r="E55" s="54"/>
      <c r="F55" s="55"/>
      <c r="G55" s="54"/>
      <c r="H55" s="54"/>
      <c r="I55" s="55"/>
      <c r="J55" s="55"/>
    </row>
    <row r="56" spans="2:10" x14ac:dyDescent="0.35">
      <c r="B56" s="57" t="s">
        <v>171</v>
      </c>
      <c r="C56" s="57">
        <v>1</v>
      </c>
      <c r="D56" s="72">
        <f>Bildskärmar!AA2</f>
        <v>1651</v>
      </c>
      <c r="E56" s="57" t="str">
        <f>Bildskärmar!AB2</f>
        <v>Advania Sverige AB</v>
      </c>
      <c r="F56" s="57" t="str">
        <f>Bildskärmar!AC2</f>
        <v>HP</v>
      </c>
      <c r="G56" s="57" t="str">
        <f>Bildskärmar!AD2</f>
        <v>HP P24h G4 - LED-skärm</v>
      </c>
      <c r="H56" s="58">
        <f>Bildskärmar!AE2</f>
        <v>24</v>
      </c>
      <c r="I56" s="58" t="str">
        <f>Bildskärmar!AF2</f>
        <v>1920x1080</v>
      </c>
      <c r="J56" s="59"/>
    </row>
    <row r="57" spans="2:10" x14ac:dyDescent="0.35">
      <c r="B57" s="57"/>
      <c r="C57" s="57">
        <v>2</v>
      </c>
      <c r="D57" s="72">
        <f>Bildskärmar!AA3</f>
        <v>2016</v>
      </c>
      <c r="E57" s="57" t="str">
        <f>Bildskärmar!AB3</f>
        <v>Real Time Solutions AB</v>
      </c>
      <c r="F57" s="57" t="str">
        <f>Bildskärmar!AC3</f>
        <v>Lenovo</v>
      </c>
      <c r="G57" s="57" t="str">
        <f>Bildskärmar!AD3</f>
        <v>E27q-20</v>
      </c>
      <c r="H57" s="58">
        <f>Bildskärmar!AE3</f>
        <v>27.000000000000099</v>
      </c>
      <c r="I57" s="58" t="str">
        <f>Bildskärmar!AF3</f>
        <v>2560x1440</v>
      </c>
      <c r="J57" s="59"/>
    </row>
    <row r="58" spans="2:10" x14ac:dyDescent="0.35">
      <c r="B58" s="57"/>
      <c r="C58" s="57">
        <v>3</v>
      </c>
      <c r="D58" s="72">
        <f>Bildskärmar!AA4</f>
        <v>2076</v>
      </c>
      <c r="E58" s="57" t="str">
        <f>Bildskärmar!AB4</f>
        <v>Qlosr Göteborg AB</v>
      </c>
      <c r="F58" s="57" t="str">
        <f>Bildskärmar!AC4</f>
        <v>Dell</v>
      </c>
      <c r="G58" s="57" t="str">
        <f>Bildskärmar!AD4</f>
        <v>P2422h</v>
      </c>
      <c r="H58" s="58">
        <f>Bildskärmar!AE4</f>
        <v>23.8</v>
      </c>
      <c r="I58" s="58" t="str">
        <f>Bildskärmar!AF4</f>
        <v>1920x1080</v>
      </c>
      <c r="J58" s="5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5"/>
  <sheetViews>
    <sheetView zoomScaleNormal="100" workbookViewId="0">
      <selection activeCell="F13" sqref="F13"/>
    </sheetView>
  </sheetViews>
  <sheetFormatPr defaultRowHeight="14.5" x14ac:dyDescent="0.35"/>
  <cols>
    <col min="1" max="1" width="15.81640625" customWidth="1"/>
    <col min="2" max="2" width="13.1796875" customWidth="1"/>
    <col min="3" max="3" width="17.1796875" customWidth="1"/>
    <col min="4" max="4" width="21.1796875" hidden="1" customWidth="1"/>
    <col min="5" max="5" width="11.453125" customWidth="1"/>
    <col min="6" max="6" width="17.1796875" customWidth="1"/>
    <col min="7" max="7" width="11.1796875" customWidth="1"/>
    <col min="8" max="9" width="11.81640625" customWidth="1"/>
    <col min="10" max="10" width="9.54296875" customWidth="1"/>
    <col min="11" max="11" width="10.54296875" customWidth="1"/>
    <col min="13" max="13" width="12.54296875" customWidth="1"/>
    <col min="17" max="17" width="12.54296875" customWidth="1"/>
    <col min="18" max="18" width="10.81640625" customWidth="1"/>
    <col min="20" max="20" width="9.81640625" customWidth="1"/>
    <col min="21" max="21" width="14.54296875" customWidth="1"/>
    <col min="22" max="22" width="7.81640625" customWidth="1"/>
    <col min="23" max="23" width="0" hidden="1" customWidth="1"/>
    <col min="24" max="24" width="13.81640625" customWidth="1"/>
    <col min="26" max="26" width="13.81640625" customWidth="1"/>
    <col min="27" max="27" width="12.54296875" customWidth="1"/>
    <col min="28" max="29" width="9.1796875" hidden="1" customWidth="1"/>
    <col min="30" max="30" width="7.81640625" customWidth="1"/>
    <col min="31" max="31" width="10.81640625" customWidth="1"/>
    <col min="32" max="32" width="9.54296875" customWidth="1"/>
    <col min="36" max="37" width="8.81640625" hidden="1" customWidth="1"/>
    <col min="38" max="38" width="14" hidden="1" customWidth="1"/>
    <col min="39" max="41" width="8.81640625" hidden="1" customWidth="1"/>
    <col min="42" max="42" width="20" hidden="1" customWidth="1"/>
    <col min="43" max="43" width="8.81640625" hidden="1" customWidth="1"/>
    <col min="44" max="44" width="15.453125" hidden="1" customWidth="1"/>
    <col min="45" max="45" width="12.81640625" hidden="1" customWidth="1"/>
    <col min="46" max="47" width="8.81640625" hidden="1" customWidth="1"/>
    <col min="48" max="48" width="9.1796875" hidden="1" customWidth="1"/>
  </cols>
  <sheetData>
    <row r="1" spans="1:47" s="15" customFormat="1" x14ac:dyDescent="0.35">
      <c r="AJ1" t="s">
        <v>165</v>
      </c>
      <c r="AK1" t="s">
        <v>167</v>
      </c>
      <c r="AL1" t="s">
        <v>168</v>
      </c>
    </row>
    <row r="2" spans="1:47" s="15" customFormat="1" x14ac:dyDescent="0.35">
      <c r="AJ2" t="s">
        <v>32</v>
      </c>
      <c r="AK2">
        <f>COUNTIF(B12:B35,AJ2)</f>
        <v>21</v>
      </c>
      <c r="AL2" s="19">
        <f>AVERAGEIF(B12:B35,AJ2,AI12:AI35)</f>
        <v>9108.1904761904771</v>
      </c>
    </row>
    <row r="3" spans="1:47" s="15" customFormat="1" x14ac:dyDescent="0.35">
      <c r="AJ3" t="s">
        <v>23</v>
      </c>
      <c r="AK3">
        <f>COUNTIF(B12:B35,AJ3)</f>
        <v>2</v>
      </c>
      <c r="AL3" s="19">
        <f>AVERAGEIF(B12:B35,AJ3,AI12:AI35)</f>
        <v>10249</v>
      </c>
      <c r="AN3" s="15" t="s">
        <v>169</v>
      </c>
      <c r="AO3" s="15">
        <f>SMALL($AI$12:$AI$35,1)</f>
        <v>6420</v>
      </c>
      <c r="AP3" t="str">
        <f>INDEX($A$12:$AI$35,MATCH($AO$3,$AI$12:$AI$35,0),1)</f>
        <v>Qlosr Göteborg AB</v>
      </c>
      <c r="AQ3" t="str">
        <f>INDEX($A$12:$AI$35,MATCH($AO$3,$AI$12:$AI$35,0),2)</f>
        <v>HP</v>
      </c>
      <c r="AR3" t="str">
        <f>INDEX($A$12:$AI$35,MATCH($AO$3,$AI$12:$AI$35,0),3)</f>
        <v>ProBook 445 G8</v>
      </c>
      <c r="AS3" t="str">
        <f>INDEX($A$12:$AI$35,MATCH($AO$3,$AI$12:$AI$35,0),8)</f>
        <v>AMD Ryzen 5</v>
      </c>
      <c r="AT3">
        <f>INDEX($A$12:$AI$35,MATCH($AO$3,$AI$12:$AI$35,0),9)</f>
        <v>8</v>
      </c>
      <c r="AU3">
        <f>INDEX($A$12:$AI$35,MATCH($AO$3,$AI$12:$AI$35,0),10)</f>
        <v>256</v>
      </c>
    </row>
    <row r="4" spans="1:47" s="15" customFormat="1" x14ac:dyDescent="0.35">
      <c r="AJ4" t="s">
        <v>166</v>
      </c>
      <c r="AK4">
        <f>SUM(AK2:AK3)</f>
        <v>23</v>
      </c>
      <c r="AL4" s="19">
        <f>AVERAGE(AI12:AI35)</f>
        <v>9223.75</v>
      </c>
      <c r="AO4" s="15">
        <f>SMALL($AI$12:$AI$35,2)</f>
        <v>6792</v>
      </c>
      <c r="AP4" t="str">
        <f>INDEX($A$12:$AI$35,MATCH($AO$4,$AI$12:$AI$35,0),1)</f>
        <v>Real Time Solutions AB</v>
      </c>
      <c r="AQ4" t="str">
        <f>INDEX($A$12:$AI$35,MATCH($AO$4,$AI$12:$AI$35,0),2)</f>
        <v>HP</v>
      </c>
      <c r="AR4" t="str">
        <f>INDEX($A$12:$AI$35,MATCH($AO$4,$AI$12:$AI$35,0),3)</f>
        <v>ProBook 445 G9</v>
      </c>
      <c r="AS4" t="str">
        <f>INDEX($A$12:$AI$35,MATCH($AO$4,$AI$12:$AI$35,0),8)</f>
        <v>AMD Ryzen 5</v>
      </c>
      <c r="AT4">
        <f>INDEX($A$12:$AI$35,MATCH($AO$4,$AI$12:$AI$35,0),9)</f>
        <v>8</v>
      </c>
      <c r="AU4">
        <f>INDEX($A$12:$AI$35,MATCH($AO$4,$AI$12:$AI$35,0),10)</f>
        <v>256</v>
      </c>
    </row>
    <row r="5" spans="1:47" s="15" customFormat="1" x14ac:dyDescent="0.35">
      <c r="A5" s="16" t="str">
        <f>Statistik!B5</f>
        <v xml:space="preserve">Översikt – Sortiment för dynamisk rangordning </v>
      </c>
      <c r="AO5" s="15">
        <f>SMALL($AI$12:$AI$35,3)</f>
        <v>7168</v>
      </c>
      <c r="AP5" t="str">
        <f>INDEX($A$12:$AI$35,MATCH($AO$5,$AI$12:$AI$35,0),1)</f>
        <v>Real Time Solutions AB</v>
      </c>
      <c r="AQ5" t="str">
        <f>INDEX($A$12:$AI$35,MATCH($AO$5,$AI$12:$AI$35,0),2)</f>
        <v>HP</v>
      </c>
      <c r="AR5" t="str">
        <f>INDEX($A$12:$AI$35,MATCH($AO$5,$AI$12:$AI$35,0),3)</f>
        <v>ProBook 440 G9</v>
      </c>
      <c r="AS5" t="str">
        <f>INDEX($A$12:$AI$35,MATCH($AO$5,$AI$12:$AI$35,0),8)</f>
        <v>Intel i5 gen 11</v>
      </c>
      <c r="AT5">
        <f>INDEX($A$12:$AI$35,MATCH($AO$5,$AI$12:$AI$35,0),9)</f>
        <v>8</v>
      </c>
      <c r="AU5">
        <f>INDEX($A$12:$AI$35,MATCH($AO$5,$AI$12:$AI$35,0),10)</f>
        <v>256</v>
      </c>
    </row>
    <row r="6" spans="1:47" s="15" customFormat="1" x14ac:dyDescent="0.35">
      <c r="A6" s="15" t="s">
        <v>195</v>
      </c>
      <c r="AP6"/>
      <c r="AQ6"/>
      <c r="AR6"/>
      <c r="AS6"/>
      <c r="AT6"/>
      <c r="AU6"/>
    </row>
    <row r="7" spans="1:47" s="15" customFormat="1" x14ac:dyDescent="0.35">
      <c r="A7" s="15" t="s">
        <v>196</v>
      </c>
      <c r="AP7"/>
      <c r="AQ7"/>
      <c r="AR7"/>
      <c r="AS7"/>
      <c r="AT7"/>
      <c r="AU7"/>
    </row>
    <row r="8" spans="1:47" s="15" customFormat="1" x14ac:dyDescent="0.35">
      <c r="AP8"/>
      <c r="AQ8"/>
      <c r="AR8"/>
      <c r="AS8"/>
      <c r="AT8"/>
      <c r="AU8"/>
    </row>
    <row r="9" spans="1:47" s="15" customFormat="1" x14ac:dyDescent="0.35">
      <c r="A9" s="16" t="s">
        <v>65</v>
      </c>
      <c r="AN9" s="15" t="s">
        <v>170</v>
      </c>
      <c r="AO9" s="15">
        <f>LARGE($AI$12:$AI$35,1)</f>
        <v>12990</v>
      </c>
      <c r="AP9" t="str">
        <f>INDEX($A$12:$AI$35,MATCH($AO$9,$AI$12:$AI$35,0),1)</f>
        <v>Atea Sverige AB</v>
      </c>
      <c r="AQ9" t="str">
        <f>INDEX($A$12:$AI$35,MATCH($AO$9,$AI$12:$AI$35,0),2)</f>
        <v>HP</v>
      </c>
      <c r="AR9" t="str">
        <f>INDEX($A$12:$AI$35,MATCH($AO$9,$AI$12:$AI$35,0),3)</f>
        <v>Elitebook 640 G10</v>
      </c>
    </row>
    <row r="10" spans="1:47" s="15" customFormat="1" ht="16.399999999999999" customHeight="1" x14ac:dyDescent="0.35">
      <c r="D10" s="15" t="s">
        <v>61</v>
      </c>
      <c r="W10" s="15" t="s">
        <v>61</v>
      </c>
      <c r="AB10" s="15" t="s">
        <v>61</v>
      </c>
      <c r="AC10" s="15" t="s">
        <v>61</v>
      </c>
      <c r="AO10" s="15">
        <f>LARGE($AI$12:$AI$35,2)</f>
        <v>11865</v>
      </c>
      <c r="AP10" t="str">
        <f>INDEX($A$12:$AI$35,MATCH($AO$10,$AI$12:$AI$35,0),1)</f>
        <v>Atea Sverige AB</v>
      </c>
      <c r="AQ10" t="str">
        <f>INDEX($A$12:$AI$35,MATCH($AO$10,$AI$12:$AI$35,0),2)</f>
        <v>HP</v>
      </c>
      <c r="AR10" t="str">
        <f>INDEX($A$12:$AI$35,MATCH($AO$10,$AI$12:$AI$35,0),3)</f>
        <v>Elitebook 840 G10</v>
      </c>
    </row>
    <row r="11" spans="1:47" ht="61.4" customHeight="1" x14ac:dyDescent="0.3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2" t="s">
        <v>5</v>
      </c>
      <c r="G11" s="3" t="s">
        <v>6</v>
      </c>
      <c r="H11" s="3" t="s">
        <v>7</v>
      </c>
      <c r="I11" s="3" t="s">
        <v>52</v>
      </c>
      <c r="J11" s="3" t="s">
        <v>8</v>
      </c>
      <c r="K11" s="3" t="s">
        <v>53</v>
      </c>
      <c r="L11" s="3" t="s">
        <v>54</v>
      </c>
      <c r="M11" s="3" t="s">
        <v>55</v>
      </c>
      <c r="N11" s="3" t="s">
        <v>56</v>
      </c>
      <c r="O11" s="3" t="s">
        <v>57</v>
      </c>
      <c r="P11" s="3" t="s">
        <v>58</v>
      </c>
      <c r="Q11" s="14" t="s">
        <v>9</v>
      </c>
      <c r="R11" s="14" t="s">
        <v>59</v>
      </c>
      <c r="S11" s="14" t="s">
        <v>10</v>
      </c>
      <c r="T11" s="3" t="s">
        <v>60</v>
      </c>
      <c r="U11" s="3" t="s">
        <v>12</v>
      </c>
      <c r="V11" s="3" t="s">
        <v>13</v>
      </c>
      <c r="W11" s="3" t="s">
        <v>14</v>
      </c>
      <c r="X11" s="3" t="s">
        <v>15</v>
      </c>
      <c r="Y11" s="3" t="s">
        <v>16</v>
      </c>
      <c r="Z11" s="3" t="s">
        <v>17</v>
      </c>
      <c r="AA11" s="3" t="s">
        <v>18</v>
      </c>
      <c r="AB11" s="3" t="s">
        <v>19</v>
      </c>
      <c r="AC11" s="3" t="s">
        <v>20</v>
      </c>
      <c r="AD11" s="3" t="s">
        <v>21</v>
      </c>
      <c r="AE11" s="3" t="s">
        <v>62</v>
      </c>
      <c r="AF11" s="3" t="s">
        <v>63</v>
      </c>
      <c r="AG11" s="3" t="s">
        <v>64</v>
      </c>
      <c r="AH11" s="3" t="s">
        <v>22</v>
      </c>
      <c r="AI11" s="3" t="s">
        <v>51</v>
      </c>
      <c r="AO11" s="15">
        <f>LARGE($AI$12:$AI$35,3)</f>
        <v>11590</v>
      </c>
      <c r="AP11" t="str">
        <f>INDEX($A$12:$AI$35,MATCH($AO$11,$AI$12:$AI$35,0),1)</f>
        <v>Atea Sverige AB</v>
      </c>
      <c r="AQ11" t="str">
        <f>INDEX($A$12:$AI$35,MATCH($AO$11,$AI$12:$AI$35,0),2)</f>
        <v>HP</v>
      </c>
      <c r="AR11" t="str">
        <f>INDEX($A$12:$AI$35,MATCH($AO$11,$AI$12:$AI$35,0),3)</f>
        <v>Probook 440 G10</v>
      </c>
    </row>
    <row r="12" spans="1:47" ht="48" x14ac:dyDescent="0.35">
      <c r="A12" s="4" t="s">
        <v>190</v>
      </c>
      <c r="B12" s="5" t="s">
        <v>32</v>
      </c>
      <c r="C12" s="5" t="s">
        <v>198</v>
      </c>
      <c r="D12" s="5" t="s">
        <v>206</v>
      </c>
      <c r="E12" s="5">
        <v>2021</v>
      </c>
      <c r="F12" s="5">
        <v>14</v>
      </c>
      <c r="G12" s="5" t="s">
        <v>34</v>
      </c>
      <c r="H12" s="5" t="s">
        <v>35</v>
      </c>
      <c r="I12" s="6">
        <v>8</v>
      </c>
      <c r="J12" s="6">
        <v>256</v>
      </c>
      <c r="K12" s="5">
        <v>4</v>
      </c>
      <c r="L12" s="5">
        <v>1</v>
      </c>
      <c r="M12" s="5" t="s">
        <v>36</v>
      </c>
      <c r="N12" s="5" t="s">
        <v>37</v>
      </c>
      <c r="O12" s="5" t="s">
        <v>38</v>
      </c>
      <c r="P12" s="7">
        <v>5.2</v>
      </c>
      <c r="Q12" s="5" t="s">
        <v>27</v>
      </c>
      <c r="R12" s="5" t="s">
        <v>27</v>
      </c>
      <c r="S12" s="5" t="s">
        <v>27</v>
      </c>
      <c r="T12" s="8" t="s">
        <v>39</v>
      </c>
      <c r="U12" s="5" t="s">
        <v>40</v>
      </c>
      <c r="V12" s="5" t="s">
        <v>27</v>
      </c>
      <c r="W12" s="5" t="s">
        <v>27</v>
      </c>
      <c r="X12" s="5" t="s">
        <v>41</v>
      </c>
      <c r="Y12" s="5" t="s">
        <v>27</v>
      </c>
      <c r="Z12" s="5" t="s">
        <v>202</v>
      </c>
      <c r="AA12" s="5" t="s">
        <v>43</v>
      </c>
      <c r="AB12" s="5" t="s">
        <v>27</v>
      </c>
      <c r="AC12" s="5" t="s">
        <v>27</v>
      </c>
      <c r="AD12" s="12">
        <v>1.38</v>
      </c>
      <c r="AE12" s="10">
        <v>1.99</v>
      </c>
      <c r="AF12" s="10">
        <v>32.19</v>
      </c>
      <c r="AG12" s="11">
        <v>21.39</v>
      </c>
      <c r="AH12" s="11" t="s">
        <v>44</v>
      </c>
      <c r="AI12" s="13">
        <v>7400</v>
      </c>
    </row>
    <row r="13" spans="1:47" ht="48" x14ac:dyDescent="0.35">
      <c r="A13" s="4" t="s">
        <v>190</v>
      </c>
      <c r="B13" s="5" t="s">
        <v>32</v>
      </c>
      <c r="C13" s="5" t="s">
        <v>199</v>
      </c>
      <c r="D13" s="5" t="s">
        <v>205</v>
      </c>
      <c r="E13" s="5">
        <v>2021</v>
      </c>
      <c r="F13" s="5">
        <v>14</v>
      </c>
      <c r="G13" s="5" t="s">
        <v>34</v>
      </c>
      <c r="H13" s="5" t="s">
        <v>204</v>
      </c>
      <c r="I13" s="6">
        <v>8</v>
      </c>
      <c r="J13" s="6">
        <v>256</v>
      </c>
      <c r="K13" s="5">
        <v>4</v>
      </c>
      <c r="L13" s="5">
        <v>1</v>
      </c>
      <c r="M13" s="5" t="s">
        <v>36</v>
      </c>
      <c r="N13" s="5" t="s">
        <v>37</v>
      </c>
      <c r="O13" s="5" t="s">
        <v>26</v>
      </c>
      <c r="P13" s="7">
        <v>5.2</v>
      </c>
      <c r="Q13" s="5" t="s">
        <v>27</v>
      </c>
      <c r="R13" s="5" t="s">
        <v>27</v>
      </c>
      <c r="S13" s="5" t="s">
        <v>27</v>
      </c>
      <c r="T13" s="8" t="s">
        <v>39</v>
      </c>
      <c r="U13" s="5" t="s">
        <v>40</v>
      </c>
      <c r="V13" s="5" t="s">
        <v>27</v>
      </c>
      <c r="W13" s="5" t="s">
        <v>27</v>
      </c>
      <c r="X13" s="5" t="s">
        <v>41</v>
      </c>
      <c r="Y13" s="5" t="s">
        <v>27</v>
      </c>
      <c r="Z13" s="5" t="s">
        <v>202</v>
      </c>
      <c r="AA13" s="5" t="s">
        <v>43</v>
      </c>
      <c r="AB13" s="5" t="s">
        <v>27</v>
      </c>
      <c r="AC13" s="5" t="s">
        <v>27</v>
      </c>
      <c r="AD13" s="12">
        <v>1.38</v>
      </c>
      <c r="AE13" s="10">
        <v>1.99</v>
      </c>
      <c r="AF13" s="10">
        <v>32.19</v>
      </c>
      <c r="AG13" s="11">
        <v>21.39</v>
      </c>
      <c r="AH13" s="11" t="s">
        <v>44</v>
      </c>
      <c r="AI13" s="13">
        <v>7770</v>
      </c>
    </row>
    <row r="14" spans="1:47" ht="48" x14ac:dyDescent="0.35">
      <c r="A14" s="4" t="s">
        <v>190</v>
      </c>
      <c r="B14" s="5" t="s">
        <v>32</v>
      </c>
      <c r="C14" s="5" t="s">
        <v>198</v>
      </c>
      <c r="D14" s="5" t="s">
        <v>203</v>
      </c>
      <c r="E14" s="5">
        <v>2021</v>
      </c>
      <c r="F14" s="5">
        <v>14</v>
      </c>
      <c r="G14" s="5" t="s">
        <v>34</v>
      </c>
      <c r="H14" s="5" t="s">
        <v>47</v>
      </c>
      <c r="I14" s="6">
        <v>16</v>
      </c>
      <c r="J14" s="6">
        <v>512</v>
      </c>
      <c r="K14" s="5">
        <v>4</v>
      </c>
      <c r="L14" s="5">
        <v>1</v>
      </c>
      <c r="M14" s="5" t="s">
        <v>36</v>
      </c>
      <c r="N14" s="5" t="s">
        <v>37</v>
      </c>
      <c r="O14" s="5" t="s">
        <v>38</v>
      </c>
      <c r="P14" s="7">
        <v>5.2</v>
      </c>
      <c r="Q14" s="5" t="s">
        <v>27</v>
      </c>
      <c r="R14" s="5" t="s">
        <v>27</v>
      </c>
      <c r="S14" s="5" t="s">
        <v>27</v>
      </c>
      <c r="T14" s="8" t="s">
        <v>39</v>
      </c>
      <c r="U14" s="5" t="s">
        <v>40</v>
      </c>
      <c r="V14" s="5" t="s">
        <v>27</v>
      </c>
      <c r="W14" s="5" t="s">
        <v>27</v>
      </c>
      <c r="X14" s="5" t="s">
        <v>41</v>
      </c>
      <c r="Y14" s="5" t="s">
        <v>27</v>
      </c>
      <c r="Z14" s="5" t="s">
        <v>202</v>
      </c>
      <c r="AA14" s="5" t="s">
        <v>43</v>
      </c>
      <c r="AB14" s="5" t="s">
        <v>27</v>
      </c>
      <c r="AC14" s="5" t="s">
        <v>27</v>
      </c>
      <c r="AD14" s="12">
        <v>1.38</v>
      </c>
      <c r="AE14" s="10">
        <v>1.99</v>
      </c>
      <c r="AF14" s="10">
        <v>32.19</v>
      </c>
      <c r="AG14" s="11">
        <v>21.39</v>
      </c>
      <c r="AH14" s="11" t="s">
        <v>44</v>
      </c>
      <c r="AI14" s="13">
        <v>8840</v>
      </c>
    </row>
    <row r="15" spans="1:47" ht="48" x14ac:dyDescent="0.35">
      <c r="A15" s="4" t="s">
        <v>190</v>
      </c>
      <c r="B15" s="5" t="s">
        <v>32</v>
      </c>
      <c r="C15" s="5" t="s">
        <v>199</v>
      </c>
      <c r="D15" s="5" t="s">
        <v>201</v>
      </c>
      <c r="E15" s="5">
        <v>2021</v>
      </c>
      <c r="F15" s="5">
        <v>14</v>
      </c>
      <c r="G15" s="5" t="s">
        <v>34</v>
      </c>
      <c r="H15" s="5" t="s">
        <v>207</v>
      </c>
      <c r="I15" s="6">
        <v>16</v>
      </c>
      <c r="J15" s="6">
        <v>512</v>
      </c>
      <c r="K15" s="5">
        <v>4</v>
      </c>
      <c r="L15" s="5">
        <v>1</v>
      </c>
      <c r="M15" s="5" t="s">
        <v>36</v>
      </c>
      <c r="N15" s="5" t="s">
        <v>37</v>
      </c>
      <c r="O15" s="5" t="s">
        <v>38</v>
      </c>
      <c r="P15" s="7">
        <v>5.2</v>
      </c>
      <c r="Q15" s="5" t="s">
        <v>27</v>
      </c>
      <c r="R15" s="5" t="s">
        <v>27</v>
      </c>
      <c r="S15" s="5" t="s">
        <v>27</v>
      </c>
      <c r="T15" s="8" t="s">
        <v>39</v>
      </c>
      <c r="U15" s="5" t="s">
        <v>40</v>
      </c>
      <c r="V15" s="5" t="s">
        <v>27</v>
      </c>
      <c r="W15" s="5" t="s">
        <v>27</v>
      </c>
      <c r="X15" s="5" t="s">
        <v>41</v>
      </c>
      <c r="Y15" s="5" t="s">
        <v>27</v>
      </c>
      <c r="Z15" s="5" t="s">
        <v>202</v>
      </c>
      <c r="AA15" s="5" t="s">
        <v>43</v>
      </c>
      <c r="AB15" s="5" t="s">
        <v>27</v>
      </c>
      <c r="AC15" s="5" t="s">
        <v>27</v>
      </c>
      <c r="AD15" s="12">
        <v>1.38</v>
      </c>
      <c r="AE15" s="10">
        <v>1.99</v>
      </c>
      <c r="AF15" s="10">
        <v>32.19</v>
      </c>
      <c r="AG15" s="11">
        <v>21.39</v>
      </c>
      <c r="AH15" s="11" t="s">
        <v>50</v>
      </c>
      <c r="AI15" s="13">
        <v>9562</v>
      </c>
    </row>
    <row r="16" spans="1:47" ht="48" x14ac:dyDescent="0.35">
      <c r="A16" s="4" t="s">
        <v>191</v>
      </c>
      <c r="B16" s="5" t="s">
        <v>32</v>
      </c>
      <c r="C16" s="5" t="s">
        <v>249</v>
      </c>
      <c r="D16" s="5" t="s">
        <v>211</v>
      </c>
      <c r="E16" s="5">
        <v>2023</v>
      </c>
      <c r="F16" s="5">
        <v>14</v>
      </c>
      <c r="G16" s="5" t="s">
        <v>34</v>
      </c>
      <c r="H16" s="5" t="s">
        <v>258</v>
      </c>
      <c r="I16" s="6">
        <v>16</v>
      </c>
      <c r="J16" s="6" t="s">
        <v>259</v>
      </c>
      <c r="K16" s="5">
        <v>2</v>
      </c>
      <c r="L16" s="5">
        <v>2</v>
      </c>
      <c r="M16" s="5" t="s">
        <v>36</v>
      </c>
      <c r="N16" s="5" t="s">
        <v>37</v>
      </c>
      <c r="O16" s="5" t="s">
        <v>38</v>
      </c>
      <c r="P16" s="7">
        <v>5.3</v>
      </c>
      <c r="Q16" s="5" t="s">
        <v>27</v>
      </c>
      <c r="R16" s="5" t="s">
        <v>27</v>
      </c>
      <c r="S16" s="5" t="s">
        <v>27</v>
      </c>
      <c r="T16" s="8">
        <v>8</v>
      </c>
      <c r="U16" s="5" t="s">
        <v>40</v>
      </c>
      <c r="V16" s="5" t="s">
        <v>27</v>
      </c>
      <c r="W16" s="5" t="s">
        <v>27</v>
      </c>
      <c r="X16" s="5" t="s">
        <v>41</v>
      </c>
      <c r="Y16" s="5" t="s">
        <v>27</v>
      </c>
      <c r="Z16" s="5" t="s">
        <v>202</v>
      </c>
      <c r="AA16" s="5" t="s">
        <v>267</v>
      </c>
      <c r="AB16" s="5" t="s">
        <v>27</v>
      </c>
      <c r="AC16" s="5" t="s">
        <v>27</v>
      </c>
      <c r="AD16" s="12">
        <v>1.37</v>
      </c>
      <c r="AE16" s="10">
        <v>1.37</v>
      </c>
      <c r="AF16" s="10">
        <v>32.19</v>
      </c>
      <c r="AG16" s="11">
        <v>21.39</v>
      </c>
      <c r="AH16" s="11" t="s">
        <v>107</v>
      </c>
      <c r="AI16" s="78">
        <v>9795</v>
      </c>
    </row>
    <row r="17" spans="1:35" ht="48" x14ac:dyDescent="0.35">
      <c r="A17" s="4" t="s">
        <v>191</v>
      </c>
      <c r="B17" s="5" t="s">
        <v>32</v>
      </c>
      <c r="C17" s="5" t="s">
        <v>250</v>
      </c>
      <c r="D17" s="5" t="s">
        <v>209</v>
      </c>
      <c r="E17" s="5">
        <v>2023</v>
      </c>
      <c r="F17" s="5">
        <v>14</v>
      </c>
      <c r="G17" s="5" t="s">
        <v>34</v>
      </c>
      <c r="H17" s="5" t="s">
        <v>258</v>
      </c>
      <c r="I17" s="6" t="s">
        <v>260</v>
      </c>
      <c r="J17" s="6" t="s">
        <v>259</v>
      </c>
      <c r="K17" s="5">
        <v>2</v>
      </c>
      <c r="L17" s="5">
        <v>2</v>
      </c>
      <c r="M17" s="5" t="s">
        <v>36</v>
      </c>
      <c r="N17" s="5" t="s">
        <v>108</v>
      </c>
      <c r="O17" s="5" t="s">
        <v>38</v>
      </c>
      <c r="P17" s="7">
        <v>5.3</v>
      </c>
      <c r="Q17" s="5" t="s">
        <v>27</v>
      </c>
      <c r="R17" s="5" t="s">
        <v>27</v>
      </c>
      <c r="S17" s="5" t="s">
        <v>27</v>
      </c>
      <c r="T17" s="8">
        <v>8</v>
      </c>
      <c r="U17" s="5" t="s">
        <v>40</v>
      </c>
      <c r="V17" s="5" t="s">
        <v>27</v>
      </c>
      <c r="W17" s="5" t="s">
        <v>27</v>
      </c>
      <c r="X17" s="5" t="s">
        <v>41</v>
      </c>
      <c r="Y17" s="5" t="s">
        <v>27</v>
      </c>
      <c r="Z17" s="5" t="s">
        <v>202</v>
      </c>
      <c r="AA17" s="5" t="s">
        <v>267</v>
      </c>
      <c r="AB17" s="5" t="s">
        <v>27</v>
      </c>
      <c r="AC17" s="5" t="s">
        <v>27</v>
      </c>
      <c r="AD17" s="12">
        <v>1.36</v>
      </c>
      <c r="AE17" s="10">
        <v>1.92</v>
      </c>
      <c r="AF17" s="10">
        <v>31.56</v>
      </c>
      <c r="AG17" s="11">
        <v>22.4</v>
      </c>
      <c r="AH17" s="11" t="s">
        <v>107</v>
      </c>
      <c r="AI17" s="13">
        <v>11865</v>
      </c>
    </row>
    <row r="18" spans="1:35" ht="48" x14ac:dyDescent="0.35">
      <c r="A18" s="4" t="s">
        <v>191</v>
      </c>
      <c r="B18" s="5" t="s">
        <v>32</v>
      </c>
      <c r="C18" s="5" t="s">
        <v>251</v>
      </c>
      <c r="D18" s="5" t="s">
        <v>210</v>
      </c>
      <c r="E18" s="5">
        <v>2023</v>
      </c>
      <c r="F18" s="5">
        <v>14</v>
      </c>
      <c r="G18" s="5" t="s">
        <v>34</v>
      </c>
      <c r="H18" s="5" t="s">
        <v>261</v>
      </c>
      <c r="I18" s="6" t="s">
        <v>260</v>
      </c>
      <c r="J18" s="6" t="s">
        <v>262</v>
      </c>
      <c r="K18" s="5">
        <v>2</v>
      </c>
      <c r="L18" s="5">
        <v>2</v>
      </c>
      <c r="M18" s="5" t="s">
        <v>36</v>
      </c>
      <c r="N18" s="5" t="s">
        <v>37</v>
      </c>
      <c r="O18" s="5" t="s">
        <v>38</v>
      </c>
      <c r="P18" s="7">
        <v>5.3</v>
      </c>
      <c r="Q18" s="5" t="s">
        <v>27</v>
      </c>
      <c r="R18" s="5" t="s">
        <v>27</v>
      </c>
      <c r="S18" s="5" t="s">
        <v>27</v>
      </c>
      <c r="T18" s="8">
        <v>8</v>
      </c>
      <c r="U18" s="5" t="s">
        <v>40</v>
      </c>
      <c r="V18" s="5" t="s">
        <v>27</v>
      </c>
      <c r="W18" s="5" t="s">
        <v>27</v>
      </c>
      <c r="X18" s="5" t="s">
        <v>41</v>
      </c>
      <c r="Y18" s="5" t="s">
        <v>27</v>
      </c>
      <c r="Z18" s="5" t="s">
        <v>202</v>
      </c>
      <c r="AA18" s="5" t="s">
        <v>267</v>
      </c>
      <c r="AB18" s="5" t="s">
        <v>27</v>
      </c>
      <c r="AC18" s="5" t="s">
        <v>27</v>
      </c>
      <c r="AD18" s="12">
        <v>1.38</v>
      </c>
      <c r="AE18" s="10">
        <v>2</v>
      </c>
      <c r="AF18" s="10">
        <v>32.200000000000003</v>
      </c>
      <c r="AG18" s="11">
        <v>21.39</v>
      </c>
      <c r="AH18" s="11" t="s">
        <v>107</v>
      </c>
      <c r="AI18" s="13">
        <v>11590</v>
      </c>
    </row>
    <row r="19" spans="1:35" ht="48" x14ac:dyDescent="0.35">
      <c r="A19" s="4" t="s">
        <v>191</v>
      </c>
      <c r="B19" s="5" t="s">
        <v>32</v>
      </c>
      <c r="C19" s="5" t="s">
        <v>249</v>
      </c>
      <c r="D19" s="5" t="s">
        <v>208</v>
      </c>
      <c r="E19" s="5">
        <v>2023</v>
      </c>
      <c r="F19" s="5">
        <v>14</v>
      </c>
      <c r="G19" s="5" t="s">
        <v>34</v>
      </c>
      <c r="H19" s="5" t="s">
        <v>261</v>
      </c>
      <c r="I19" s="6" t="s">
        <v>260</v>
      </c>
      <c r="J19" s="6" t="s">
        <v>262</v>
      </c>
      <c r="K19" s="5">
        <v>2</v>
      </c>
      <c r="L19" s="5">
        <v>2</v>
      </c>
      <c r="M19" s="5" t="s">
        <v>36</v>
      </c>
      <c r="N19" s="5" t="s">
        <v>37</v>
      </c>
      <c r="O19" s="5" t="s">
        <v>38</v>
      </c>
      <c r="P19" s="7">
        <v>5.3</v>
      </c>
      <c r="Q19" s="5" t="s">
        <v>27</v>
      </c>
      <c r="R19" s="5" t="s">
        <v>27</v>
      </c>
      <c r="S19" s="5" t="s">
        <v>27</v>
      </c>
      <c r="T19" s="8">
        <v>8</v>
      </c>
      <c r="U19" s="5" t="s">
        <v>40</v>
      </c>
      <c r="V19" s="5" t="s">
        <v>27</v>
      </c>
      <c r="W19" s="5" t="s">
        <v>27</v>
      </c>
      <c r="X19" s="5" t="s">
        <v>41</v>
      </c>
      <c r="Y19" s="5" t="s">
        <v>27</v>
      </c>
      <c r="Z19" s="5" t="s">
        <v>202</v>
      </c>
      <c r="AA19" s="5" t="s">
        <v>267</v>
      </c>
      <c r="AB19" s="5" t="s">
        <v>27</v>
      </c>
      <c r="AC19" s="5" t="s">
        <v>27</v>
      </c>
      <c r="AD19" s="12">
        <v>1.41</v>
      </c>
      <c r="AE19" s="10">
        <v>1.99</v>
      </c>
      <c r="AF19" s="10">
        <v>32.200000000000003</v>
      </c>
      <c r="AG19" s="11">
        <v>21.39</v>
      </c>
      <c r="AH19" s="11" t="s">
        <v>107</v>
      </c>
      <c r="AI19" s="13">
        <v>12990</v>
      </c>
    </row>
    <row r="20" spans="1:35" ht="48" x14ac:dyDescent="0.35">
      <c r="A20" s="4" t="s">
        <v>192</v>
      </c>
      <c r="B20" s="5" t="s">
        <v>32</v>
      </c>
      <c r="C20" s="5" t="s">
        <v>198</v>
      </c>
      <c r="D20" s="5" t="s">
        <v>206</v>
      </c>
      <c r="E20" s="5">
        <v>2022</v>
      </c>
      <c r="F20" s="5">
        <v>14</v>
      </c>
      <c r="G20" s="5" t="s">
        <v>34</v>
      </c>
      <c r="H20" s="5" t="s">
        <v>35</v>
      </c>
      <c r="I20" s="6" t="s">
        <v>263</v>
      </c>
      <c r="J20" s="6" t="s">
        <v>259</v>
      </c>
      <c r="K20" s="5">
        <v>4</v>
      </c>
      <c r="L20" s="5">
        <v>1</v>
      </c>
      <c r="M20" s="5" t="s">
        <v>36</v>
      </c>
      <c r="N20" s="5" t="s">
        <v>37</v>
      </c>
      <c r="O20" s="5" t="s">
        <v>38</v>
      </c>
      <c r="P20" s="7">
        <v>5.2</v>
      </c>
      <c r="Q20" s="5" t="s">
        <v>27</v>
      </c>
      <c r="R20" s="5" t="s">
        <v>27</v>
      </c>
      <c r="S20" s="5" t="s">
        <v>27</v>
      </c>
      <c r="T20" s="8" t="s">
        <v>39</v>
      </c>
      <c r="U20" s="5"/>
      <c r="V20" s="5" t="s">
        <v>27</v>
      </c>
      <c r="W20" s="5" t="s">
        <v>27</v>
      </c>
      <c r="X20" s="5" t="s">
        <v>41</v>
      </c>
      <c r="Y20" s="5" t="s">
        <v>27</v>
      </c>
      <c r="Z20" s="5" t="s">
        <v>202</v>
      </c>
      <c r="AA20" s="5" t="s">
        <v>212</v>
      </c>
      <c r="AB20" s="5" t="s">
        <v>27</v>
      </c>
      <c r="AC20" s="5" t="s">
        <v>27</v>
      </c>
      <c r="AD20" s="12">
        <v>1.38</v>
      </c>
      <c r="AE20" s="10">
        <v>2</v>
      </c>
      <c r="AF20" s="10">
        <v>32.200000000000003</v>
      </c>
      <c r="AG20" s="11">
        <v>21.4</v>
      </c>
      <c r="AH20" s="11" t="s">
        <v>44</v>
      </c>
      <c r="AI20" s="13">
        <v>7869</v>
      </c>
    </row>
    <row r="21" spans="1:35" ht="48" x14ac:dyDescent="0.35">
      <c r="A21" s="4" t="s">
        <v>192</v>
      </c>
      <c r="B21" s="5" t="s">
        <v>32</v>
      </c>
      <c r="C21" s="5" t="s">
        <v>252</v>
      </c>
      <c r="D21" s="5" t="s">
        <v>205</v>
      </c>
      <c r="E21" s="5">
        <v>2023</v>
      </c>
      <c r="F21" s="5">
        <v>14</v>
      </c>
      <c r="G21" s="5" t="s">
        <v>34</v>
      </c>
      <c r="H21" s="5" t="s">
        <v>264</v>
      </c>
      <c r="I21" s="6" t="s">
        <v>263</v>
      </c>
      <c r="J21" s="6" t="s">
        <v>259</v>
      </c>
      <c r="K21" s="5">
        <v>3</v>
      </c>
      <c r="L21" s="5">
        <v>1</v>
      </c>
      <c r="M21" s="5" t="s">
        <v>36</v>
      </c>
      <c r="N21" s="5" t="s">
        <v>37</v>
      </c>
      <c r="O21" s="5" t="s">
        <v>38</v>
      </c>
      <c r="P21" s="7">
        <v>5.2</v>
      </c>
      <c r="Q21" s="5" t="s">
        <v>27</v>
      </c>
      <c r="R21" s="5" t="s">
        <v>27</v>
      </c>
      <c r="S21" s="5" t="s">
        <v>27</v>
      </c>
      <c r="T21" s="8" t="s">
        <v>39</v>
      </c>
      <c r="U21" s="5"/>
      <c r="V21" s="5" t="s">
        <v>27</v>
      </c>
      <c r="W21" s="5" t="s">
        <v>27</v>
      </c>
      <c r="X21" s="5" t="s">
        <v>41</v>
      </c>
      <c r="Y21" s="5" t="s">
        <v>27</v>
      </c>
      <c r="Z21" s="5" t="s">
        <v>202</v>
      </c>
      <c r="AA21" s="5" t="s">
        <v>212</v>
      </c>
      <c r="AB21" s="5" t="s">
        <v>27</v>
      </c>
      <c r="AC21" s="5" t="s">
        <v>27</v>
      </c>
      <c r="AD21" s="12">
        <v>1.38</v>
      </c>
      <c r="AE21" s="10">
        <v>2</v>
      </c>
      <c r="AF21" s="10">
        <v>32.200000000000003</v>
      </c>
      <c r="AG21" s="11">
        <v>21.4</v>
      </c>
      <c r="AH21" s="11" t="s">
        <v>44</v>
      </c>
      <c r="AI21" s="13">
        <v>9944</v>
      </c>
    </row>
    <row r="22" spans="1:35" ht="48" x14ac:dyDescent="0.35">
      <c r="A22" s="4" t="s">
        <v>192</v>
      </c>
      <c r="B22" s="5" t="s">
        <v>32</v>
      </c>
      <c r="C22" s="5" t="s">
        <v>198</v>
      </c>
      <c r="D22" s="5" t="s">
        <v>213</v>
      </c>
      <c r="E22" s="5">
        <v>2022</v>
      </c>
      <c r="F22" s="5">
        <v>14</v>
      </c>
      <c r="G22" s="5" t="s">
        <v>34</v>
      </c>
      <c r="H22" s="5" t="s">
        <v>47</v>
      </c>
      <c r="I22" s="6" t="s">
        <v>260</v>
      </c>
      <c r="J22" s="6" t="s">
        <v>262</v>
      </c>
      <c r="K22" s="5">
        <v>4</v>
      </c>
      <c r="L22" s="5">
        <v>1</v>
      </c>
      <c r="M22" s="5" t="s">
        <v>36</v>
      </c>
      <c r="N22" s="5" t="s">
        <v>37</v>
      </c>
      <c r="O22" s="5" t="s">
        <v>38</v>
      </c>
      <c r="P22" s="7">
        <v>5.2</v>
      </c>
      <c r="Q22" s="5" t="s">
        <v>27</v>
      </c>
      <c r="R22" s="5" t="s">
        <v>27</v>
      </c>
      <c r="S22" s="5" t="s">
        <v>27</v>
      </c>
      <c r="T22" s="8" t="s">
        <v>39</v>
      </c>
      <c r="U22" s="5"/>
      <c r="V22" s="5" t="s">
        <v>27</v>
      </c>
      <c r="W22" s="5" t="s">
        <v>27</v>
      </c>
      <c r="X22" s="5" t="s">
        <v>41</v>
      </c>
      <c r="Y22" s="5" t="s">
        <v>27</v>
      </c>
      <c r="Z22" s="5" t="s">
        <v>202</v>
      </c>
      <c r="AA22" s="5" t="s">
        <v>212</v>
      </c>
      <c r="AB22" s="5" t="s">
        <v>27</v>
      </c>
      <c r="AC22" s="5" t="s">
        <v>27</v>
      </c>
      <c r="AD22" s="12">
        <v>1.38</v>
      </c>
      <c r="AE22" s="10">
        <v>2</v>
      </c>
      <c r="AF22" s="10">
        <v>32.200000000000003</v>
      </c>
      <c r="AG22" s="11">
        <v>21.4</v>
      </c>
      <c r="AH22" s="11" t="s">
        <v>44</v>
      </c>
      <c r="AI22" s="13">
        <v>9369</v>
      </c>
    </row>
    <row r="23" spans="1:35" ht="48" x14ac:dyDescent="0.35">
      <c r="A23" s="4" t="s">
        <v>192</v>
      </c>
      <c r="B23" s="5" t="s">
        <v>32</v>
      </c>
      <c r="C23" s="5" t="s">
        <v>252</v>
      </c>
      <c r="D23" s="5" t="s">
        <v>201</v>
      </c>
      <c r="E23" s="5">
        <v>2023</v>
      </c>
      <c r="F23" s="5">
        <v>14</v>
      </c>
      <c r="G23" s="5" t="s">
        <v>34</v>
      </c>
      <c r="H23" s="5" t="s">
        <v>265</v>
      </c>
      <c r="I23" s="6" t="s">
        <v>260</v>
      </c>
      <c r="J23" s="6" t="s">
        <v>262</v>
      </c>
      <c r="K23" s="5">
        <v>3</v>
      </c>
      <c r="L23" s="5">
        <v>1</v>
      </c>
      <c r="M23" s="5" t="s">
        <v>36</v>
      </c>
      <c r="N23" s="5" t="s">
        <v>37</v>
      </c>
      <c r="O23" s="5" t="s">
        <v>38</v>
      </c>
      <c r="P23" s="7">
        <v>5.2</v>
      </c>
      <c r="Q23" s="5" t="s">
        <v>27</v>
      </c>
      <c r="R23" s="5" t="s">
        <v>27</v>
      </c>
      <c r="S23" s="5" t="s">
        <v>27</v>
      </c>
      <c r="T23" s="8" t="s">
        <v>39</v>
      </c>
      <c r="U23" s="5"/>
      <c r="V23" s="5" t="s">
        <v>27</v>
      </c>
      <c r="W23" s="5" t="s">
        <v>27</v>
      </c>
      <c r="X23" s="5" t="s">
        <v>41</v>
      </c>
      <c r="Y23" s="5" t="s">
        <v>27</v>
      </c>
      <c r="Z23" s="5" t="s">
        <v>202</v>
      </c>
      <c r="AA23" s="5" t="s">
        <v>212</v>
      </c>
      <c r="AB23" s="5" t="s">
        <v>27</v>
      </c>
      <c r="AC23" s="5" t="s">
        <v>27</v>
      </c>
      <c r="AD23" s="12">
        <v>1.38</v>
      </c>
      <c r="AE23" s="10">
        <v>2</v>
      </c>
      <c r="AF23" s="10">
        <v>32.200000000000003</v>
      </c>
      <c r="AG23" s="11">
        <v>21.4</v>
      </c>
      <c r="AH23" s="11" t="s">
        <v>50</v>
      </c>
      <c r="AI23" s="13">
        <v>11571</v>
      </c>
    </row>
    <row r="24" spans="1:35" ht="48" x14ac:dyDescent="0.35">
      <c r="A24" s="4" t="s">
        <v>193</v>
      </c>
      <c r="B24" s="5" t="s">
        <v>32</v>
      </c>
      <c r="C24" s="5" t="s">
        <v>253</v>
      </c>
      <c r="D24" s="5" t="s">
        <v>157</v>
      </c>
      <c r="E24" s="5">
        <v>2021</v>
      </c>
      <c r="F24" s="5">
        <v>14</v>
      </c>
      <c r="G24" s="5" t="s">
        <v>34</v>
      </c>
      <c r="H24" s="5" t="s">
        <v>35</v>
      </c>
      <c r="I24" s="6">
        <v>8</v>
      </c>
      <c r="J24" s="6">
        <v>256</v>
      </c>
      <c r="K24" s="5">
        <v>4</v>
      </c>
      <c r="L24" s="5">
        <v>1</v>
      </c>
      <c r="M24" s="5" t="s">
        <v>36</v>
      </c>
      <c r="N24" s="5" t="s">
        <v>37</v>
      </c>
      <c r="O24" s="5" t="s">
        <v>38</v>
      </c>
      <c r="P24" s="7">
        <v>5.3</v>
      </c>
      <c r="Q24" s="5" t="s">
        <v>27</v>
      </c>
      <c r="R24" s="5" t="s">
        <v>27</v>
      </c>
      <c r="S24" s="5" t="s">
        <v>27</v>
      </c>
      <c r="T24" s="8" t="s">
        <v>39</v>
      </c>
      <c r="U24" s="5" t="s">
        <v>40</v>
      </c>
      <c r="V24" s="5" t="s">
        <v>27</v>
      </c>
      <c r="W24" s="5" t="s">
        <v>27</v>
      </c>
      <c r="X24" s="5" t="s">
        <v>41</v>
      </c>
      <c r="Y24" s="5" t="s">
        <v>27</v>
      </c>
      <c r="Z24" s="5" t="s">
        <v>202</v>
      </c>
      <c r="AA24" s="5" t="s">
        <v>267</v>
      </c>
      <c r="AB24" s="5" t="s">
        <v>27</v>
      </c>
      <c r="AC24" s="5" t="s">
        <v>27</v>
      </c>
      <c r="AD24" s="12">
        <v>1.38</v>
      </c>
      <c r="AE24" s="10">
        <v>2</v>
      </c>
      <c r="AF24" s="10">
        <v>32.200000000000003</v>
      </c>
      <c r="AG24" s="11">
        <v>21.4</v>
      </c>
      <c r="AH24" s="11" t="s">
        <v>156</v>
      </c>
      <c r="AI24" s="13">
        <v>8848</v>
      </c>
    </row>
    <row r="25" spans="1:35" ht="48" x14ac:dyDescent="0.35">
      <c r="A25" s="4" t="s">
        <v>193</v>
      </c>
      <c r="B25" s="5" t="s">
        <v>23</v>
      </c>
      <c r="C25" s="5" t="s">
        <v>254</v>
      </c>
      <c r="D25" s="5" t="s">
        <v>205</v>
      </c>
      <c r="E25" s="5">
        <v>2021</v>
      </c>
      <c r="F25" s="5">
        <v>14</v>
      </c>
      <c r="G25" s="5" t="s">
        <v>34</v>
      </c>
      <c r="H25" s="5" t="s">
        <v>35</v>
      </c>
      <c r="I25" s="6">
        <v>8</v>
      </c>
      <c r="J25" s="6">
        <v>256</v>
      </c>
      <c r="K25" s="5">
        <v>3</v>
      </c>
      <c r="L25" s="5">
        <v>1</v>
      </c>
      <c r="M25" s="5" t="s">
        <v>36</v>
      </c>
      <c r="N25" s="5" t="s">
        <v>37</v>
      </c>
      <c r="O25" s="5" t="s">
        <v>26</v>
      </c>
      <c r="P25" s="7">
        <v>5</v>
      </c>
      <c r="Q25" s="5" t="s">
        <v>27</v>
      </c>
      <c r="R25" s="5" t="s">
        <v>27</v>
      </c>
      <c r="S25" s="5" t="s">
        <v>27</v>
      </c>
      <c r="T25" s="8" t="s">
        <v>39</v>
      </c>
      <c r="U25" s="5" t="s">
        <v>40</v>
      </c>
      <c r="V25" s="5" t="s">
        <v>27</v>
      </c>
      <c r="W25" s="5" t="s">
        <v>27</v>
      </c>
      <c r="X25" s="5" t="s">
        <v>41</v>
      </c>
      <c r="Y25" s="5" t="s">
        <v>27</v>
      </c>
      <c r="Z25" s="5" t="s">
        <v>202</v>
      </c>
      <c r="AA25" s="5" t="s">
        <v>267</v>
      </c>
      <c r="AB25" s="5" t="s">
        <v>27</v>
      </c>
      <c r="AC25" s="5" t="s">
        <v>27</v>
      </c>
      <c r="AD25" s="12">
        <v>1.53</v>
      </c>
      <c r="AE25" s="10">
        <v>1.8</v>
      </c>
      <c r="AF25" s="10">
        <v>31.3</v>
      </c>
      <c r="AG25" s="11">
        <v>21.9</v>
      </c>
      <c r="AH25" s="11" t="s">
        <v>46</v>
      </c>
      <c r="AI25" s="13">
        <v>9288</v>
      </c>
    </row>
    <row r="26" spans="1:35" ht="48" x14ac:dyDescent="0.35">
      <c r="A26" s="4" t="s">
        <v>193</v>
      </c>
      <c r="B26" s="5" t="s">
        <v>23</v>
      </c>
      <c r="C26" s="5" t="s">
        <v>255</v>
      </c>
      <c r="D26" s="5" t="s">
        <v>45</v>
      </c>
      <c r="E26" s="5">
        <v>2021</v>
      </c>
      <c r="F26" s="5">
        <v>14</v>
      </c>
      <c r="G26" s="5" t="s">
        <v>34</v>
      </c>
      <c r="H26" s="5" t="s">
        <v>47</v>
      </c>
      <c r="I26" s="6">
        <v>16</v>
      </c>
      <c r="J26" s="6">
        <v>512</v>
      </c>
      <c r="K26" s="5">
        <v>4</v>
      </c>
      <c r="L26" s="5">
        <v>2</v>
      </c>
      <c r="M26" s="5" t="s">
        <v>36</v>
      </c>
      <c r="N26" s="5" t="s">
        <v>37</v>
      </c>
      <c r="O26" s="5" t="s">
        <v>38</v>
      </c>
      <c r="P26" s="7">
        <v>5.2</v>
      </c>
      <c r="Q26" s="5" t="s">
        <v>27</v>
      </c>
      <c r="R26" s="5" t="s">
        <v>27</v>
      </c>
      <c r="S26" s="5" t="s">
        <v>27</v>
      </c>
      <c r="T26" s="8" t="s">
        <v>39</v>
      </c>
      <c r="U26" s="5" t="s">
        <v>40</v>
      </c>
      <c r="V26" s="5" t="s">
        <v>27</v>
      </c>
      <c r="W26" s="5" t="s">
        <v>27</v>
      </c>
      <c r="X26" s="5" t="s">
        <v>41</v>
      </c>
      <c r="Y26" s="5" t="s">
        <v>27</v>
      </c>
      <c r="Z26" s="5" t="s">
        <v>202</v>
      </c>
      <c r="AA26" s="5" t="s">
        <v>267</v>
      </c>
      <c r="AB26" s="5" t="s">
        <v>27</v>
      </c>
      <c r="AC26" s="5" t="s">
        <v>27</v>
      </c>
      <c r="AD26" s="12">
        <v>1.4</v>
      </c>
      <c r="AE26" s="10">
        <v>1.9</v>
      </c>
      <c r="AF26" s="10">
        <v>32.5</v>
      </c>
      <c r="AG26" s="11">
        <v>21.7</v>
      </c>
      <c r="AH26" s="11" t="s">
        <v>46</v>
      </c>
      <c r="AI26" s="13">
        <v>11210</v>
      </c>
    </row>
    <row r="27" spans="1:35" ht="48" x14ac:dyDescent="0.35">
      <c r="A27" s="4" t="s">
        <v>193</v>
      </c>
      <c r="B27" s="5" t="s">
        <v>32</v>
      </c>
      <c r="C27" s="5" t="s">
        <v>256</v>
      </c>
      <c r="D27" s="5" t="s">
        <v>201</v>
      </c>
      <c r="E27" s="5">
        <v>2021</v>
      </c>
      <c r="F27" s="5">
        <v>14</v>
      </c>
      <c r="G27" s="5" t="s">
        <v>34</v>
      </c>
      <c r="H27" s="5" t="s">
        <v>266</v>
      </c>
      <c r="I27" s="6">
        <v>16</v>
      </c>
      <c r="J27" s="6">
        <v>512</v>
      </c>
      <c r="K27" s="5">
        <v>4</v>
      </c>
      <c r="L27" s="5">
        <v>2</v>
      </c>
      <c r="M27" s="5" t="s">
        <v>36</v>
      </c>
      <c r="N27" s="5" t="s">
        <v>37</v>
      </c>
      <c r="O27" s="5" t="s">
        <v>38</v>
      </c>
      <c r="P27" s="7">
        <v>5.3</v>
      </c>
      <c r="Q27" s="5" t="s">
        <v>27</v>
      </c>
      <c r="R27" s="5" t="s">
        <v>27</v>
      </c>
      <c r="S27" s="5" t="s">
        <v>27</v>
      </c>
      <c r="T27" s="8" t="s">
        <v>39</v>
      </c>
      <c r="U27" s="5" t="s">
        <v>40</v>
      </c>
      <c r="V27" s="5" t="s">
        <v>27</v>
      </c>
      <c r="W27" s="5" t="s">
        <v>27</v>
      </c>
      <c r="X27" s="5" t="s">
        <v>41</v>
      </c>
      <c r="Y27" s="5" t="s">
        <v>27</v>
      </c>
      <c r="Z27" s="5" t="s">
        <v>202</v>
      </c>
      <c r="AA27" s="5" t="s">
        <v>267</v>
      </c>
      <c r="AB27" s="5" t="s">
        <v>27</v>
      </c>
      <c r="AC27" s="5" t="s">
        <v>27</v>
      </c>
      <c r="AD27" s="12">
        <v>1.38</v>
      </c>
      <c r="AE27" s="10">
        <v>2</v>
      </c>
      <c r="AF27" s="10">
        <v>32.200000000000003</v>
      </c>
      <c r="AG27" s="11">
        <v>21.4</v>
      </c>
      <c r="AH27" s="11" t="s">
        <v>44</v>
      </c>
      <c r="AI27" s="13">
        <v>10577</v>
      </c>
    </row>
    <row r="28" spans="1:35" ht="48" x14ac:dyDescent="0.35">
      <c r="A28" s="4" t="s">
        <v>197</v>
      </c>
      <c r="B28" s="5" t="s">
        <v>32</v>
      </c>
      <c r="C28" s="5" t="s">
        <v>33</v>
      </c>
      <c r="D28" s="5" t="s">
        <v>214</v>
      </c>
      <c r="E28" s="5">
        <v>2021</v>
      </c>
      <c r="F28" s="5">
        <v>14</v>
      </c>
      <c r="G28" s="5" t="s">
        <v>34</v>
      </c>
      <c r="H28" s="5" t="s">
        <v>35</v>
      </c>
      <c r="I28" s="6">
        <v>8</v>
      </c>
      <c r="J28" s="6">
        <v>256</v>
      </c>
      <c r="K28" s="5">
        <v>4</v>
      </c>
      <c r="L28" s="5">
        <v>1</v>
      </c>
      <c r="M28" s="5" t="s">
        <v>36</v>
      </c>
      <c r="N28" s="5" t="s">
        <v>37</v>
      </c>
      <c r="O28" s="5" t="s">
        <v>38</v>
      </c>
      <c r="P28" s="7">
        <v>5</v>
      </c>
      <c r="Q28" s="5" t="s">
        <v>27</v>
      </c>
      <c r="R28" s="5" t="s">
        <v>27</v>
      </c>
      <c r="S28" s="5" t="s">
        <v>27</v>
      </c>
      <c r="T28" s="8" t="s">
        <v>39</v>
      </c>
      <c r="U28" s="5" t="s">
        <v>40</v>
      </c>
      <c r="V28" s="5" t="s">
        <v>27</v>
      </c>
      <c r="W28" s="5" t="s">
        <v>27</v>
      </c>
      <c r="X28" s="5" t="s">
        <v>41</v>
      </c>
      <c r="Y28" s="5" t="s">
        <v>27</v>
      </c>
      <c r="Z28" s="5" t="s">
        <v>42</v>
      </c>
      <c r="AA28" s="5" t="s">
        <v>84</v>
      </c>
      <c r="AB28" s="5" t="s">
        <v>27</v>
      </c>
      <c r="AC28" s="5" t="s">
        <v>27</v>
      </c>
      <c r="AD28" s="12">
        <v>1.38</v>
      </c>
      <c r="AE28" s="10">
        <v>2</v>
      </c>
      <c r="AF28" s="10">
        <v>32.200000000000003</v>
      </c>
      <c r="AG28" s="11">
        <v>21.4</v>
      </c>
      <c r="AH28" s="11" t="s">
        <v>44</v>
      </c>
      <c r="AI28" s="13">
        <v>6420</v>
      </c>
    </row>
    <row r="29" spans="1:35" ht="48" x14ac:dyDescent="0.35">
      <c r="A29" s="4" t="s">
        <v>197</v>
      </c>
      <c r="B29" s="5" t="s">
        <v>200</v>
      </c>
      <c r="C29" s="5" t="s">
        <v>257</v>
      </c>
      <c r="D29" s="5" t="s">
        <v>123</v>
      </c>
      <c r="E29" s="5">
        <v>2023</v>
      </c>
      <c r="F29" s="5">
        <v>14</v>
      </c>
      <c r="G29" s="5" t="s">
        <v>34</v>
      </c>
      <c r="H29" s="5" t="s">
        <v>258</v>
      </c>
      <c r="I29" s="6" t="s">
        <v>263</v>
      </c>
      <c r="J29" s="6" t="s">
        <v>259</v>
      </c>
      <c r="K29" s="5">
        <v>2</v>
      </c>
      <c r="L29" s="5">
        <v>2</v>
      </c>
      <c r="M29" s="5" t="s">
        <v>36</v>
      </c>
      <c r="N29" s="5" t="s">
        <v>37</v>
      </c>
      <c r="O29" s="5" t="s">
        <v>38</v>
      </c>
      <c r="P29" s="7">
        <v>5.3</v>
      </c>
      <c r="Q29" s="5" t="s">
        <v>27</v>
      </c>
      <c r="R29" s="5" t="s">
        <v>27</v>
      </c>
      <c r="S29" s="5" t="s">
        <v>27</v>
      </c>
      <c r="T29" s="8" t="s">
        <v>39</v>
      </c>
      <c r="U29" s="5" t="s">
        <v>40</v>
      </c>
      <c r="V29" s="5" t="s">
        <v>27</v>
      </c>
      <c r="W29" s="5" t="s">
        <v>27</v>
      </c>
      <c r="X29" s="5" t="s">
        <v>41</v>
      </c>
      <c r="Y29" s="5" t="s">
        <v>27</v>
      </c>
      <c r="Z29" s="5" t="s">
        <v>202</v>
      </c>
      <c r="AA29" s="5" t="s">
        <v>84</v>
      </c>
      <c r="AB29" s="5" t="s">
        <v>27</v>
      </c>
      <c r="AC29" s="5" t="s">
        <v>27</v>
      </c>
      <c r="AD29" s="12">
        <v>1.39</v>
      </c>
      <c r="AE29" s="10">
        <v>1.9</v>
      </c>
      <c r="AF29" s="10">
        <v>32.1</v>
      </c>
      <c r="AG29" s="11">
        <v>21.2</v>
      </c>
      <c r="AH29" s="11" t="s">
        <v>215</v>
      </c>
      <c r="AI29" s="13">
        <v>9600</v>
      </c>
    </row>
    <row r="30" spans="1:35" ht="48" x14ac:dyDescent="0.35">
      <c r="A30" s="4" t="s">
        <v>197</v>
      </c>
      <c r="B30" s="5" t="s">
        <v>32</v>
      </c>
      <c r="C30" s="5" t="s">
        <v>33</v>
      </c>
      <c r="D30" s="5" t="s">
        <v>122</v>
      </c>
      <c r="E30" s="5">
        <v>2021</v>
      </c>
      <c r="F30" s="5">
        <v>14</v>
      </c>
      <c r="G30" s="5" t="s">
        <v>34</v>
      </c>
      <c r="H30" s="5" t="s">
        <v>47</v>
      </c>
      <c r="I30" s="6">
        <v>16</v>
      </c>
      <c r="J30" s="6">
        <v>512</v>
      </c>
      <c r="K30" s="5">
        <v>4</v>
      </c>
      <c r="L30" s="5">
        <v>1</v>
      </c>
      <c r="M30" s="5" t="s">
        <v>36</v>
      </c>
      <c r="N30" s="5" t="s">
        <v>37</v>
      </c>
      <c r="O30" s="5" t="s">
        <v>38</v>
      </c>
      <c r="P30" s="7">
        <v>5</v>
      </c>
      <c r="Q30" s="5" t="s">
        <v>27</v>
      </c>
      <c r="R30" s="5" t="s">
        <v>27</v>
      </c>
      <c r="S30" s="5" t="s">
        <v>27</v>
      </c>
      <c r="T30" s="8" t="s">
        <v>39</v>
      </c>
      <c r="U30" s="5" t="s">
        <v>40</v>
      </c>
      <c r="V30" s="5" t="s">
        <v>27</v>
      </c>
      <c r="W30" s="5" t="s">
        <v>27</v>
      </c>
      <c r="X30" s="5" t="s">
        <v>41</v>
      </c>
      <c r="Y30" s="5" t="s">
        <v>27</v>
      </c>
      <c r="Z30" s="5" t="s">
        <v>42</v>
      </c>
      <c r="AA30" s="5" t="s">
        <v>84</v>
      </c>
      <c r="AB30" s="5" t="s">
        <v>27</v>
      </c>
      <c r="AC30" s="5" t="s">
        <v>27</v>
      </c>
      <c r="AD30" s="12">
        <v>1.38</v>
      </c>
      <c r="AE30" s="10">
        <v>2</v>
      </c>
      <c r="AF30" s="10">
        <v>32.200000000000003</v>
      </c>
      <c r="AG30" s="11">
        <v>21.4</v>
      </c>
      <c r="AH30" s="11" t="s">
        <v>44</v>
      </c>
      <c r="AI30" s="13">
        <v>7640</v>
      </c>
    </row>
    <row r="31" spans="1:35" ht="48" x14ac:dyDescent="0.35">
      <c r="A31" s="4" t="s">
        <v>197</v>
      </c>
      <c r="B31" s="5" t="s">
        <v>32</v>
      </c>
      <c r="C31" s="5" t="s">
        <v>48</v>
      </c>
      <c r="D31" s="5" t="s">
        <v>121</v>
      </c>
      <c r="E31" s="5">
        <v>2020</v>
      </c>
      <c r="F31" s="5">
        <v>14</v>
      </c>
      <c r="G31" s="5" t="s">
        <v>34</v>
      </c>
      <c r="H31" s="5" t="s">
        <v>49</v>
      </c>
      <c r="I31" s="6">
        <v>16</v>
      </c>
      <c r="J31" s="6">
        <v>512</v>
      </c>
      <c r="K31" s="5">
        <v>4</v>
      </c>
      <c r="L31" s="5">
        <v>1</v>
      </c>
      <c r="M31" s="5" t="s">
        <v>36</v>
      </c>
      <c r="N31" s="5" t="s">
        <v>37</v>
      </c>
      <c r="O31" s="5" t="s">
        <v>38</v>
      </c>
      <c r="P31" s="7">
        <v>5</v>
      </c>
      <c r="Q31" s="5" t="s">
        <v>27</v>
      </c>
      <c r="R31" s="5" t="s">
        <v>27</v>
      </c>
      <c r="S31" s="5" t="s">
        <v>27</v>
      </c>
      <c r="T31" s="8" t="s">
        <v>39</v>
      </c>
      <c r="U31" s="5" t="s">
        <v>40</v>
      </c>
      <c r="V31" s="5" t="s">
        <v>27</v>
      </c>
      <c r="W31" s="5" t="s">
        <v>27</v>
      </c>
      <c r="X31" s="5" t="s">
        <v>41</v>
      </c>
      <c r="Y31" s="5" t="s">
        <v>27</v>
      </c>
      <c r="Z31" s="5" t="s">
        <v>42</v>
      </c>
      <c r="AA31" s="5" t="s">
        <v>84</v>
      </c>
      <c r="AB31" s="5" t="s">
        <v>27</v>
      </c>
      <c r="AC31" s="5" t="s">
        <v>27</v>
      </c>
      <c r="AD31" s="12">
        <v>1.38</v>
      </c>
      <c r="AE31" s="10">
        <v>2</v>
      </c>
      <c r="AF31" s="10">
        <v>32.200000000000003</v>
      </c>
      <c r="AG31" s="11">
        <v>21.4</v>
      </c>
      <c r="AH31" s="11" t="s">
        <v>44</v>
      </c>
      <c r="AI31" s="13">
        <v>8299</v>
      </c>
    </row>
    <row r="32" spans="1:35" ht="48" x14ac:dyDescent="0.35">
      <c r="A32" s="4" t="s">
        <v>194</v>
      </c>
      <c r="B32" s="5" t="s">
        <v>32</v>
      </c>
      <c r="C32" s="5" t="s">
        <v>198</v>
      </c>
      <c r="D32" s="5" t="s">
        <v>218</v>
      </c>
      <c r="E32" s="5">
        <v>2022</v>
      </c>
      <c r="F32" s="5">
        <v>14</v>
      </c>
      <c r="G32" s="5" t="s">
        <v>34</v>
      </c>
      <c r="H32" s="5" t="s">
        <v>35</v>
      </c>
      <c r="I32" s="6">
        <v>8</v>
      </c>
      <c r="J32" s="6">
        <v>256</v>
      </c>
      <c r="K32" s="5">
        <v>4</v>
      </c>
      <c r="L32" s="5">
        <v>1</v>
      </c>
      <c r="M32" s="5" t="s">
        <v>36</v>
      </c>
      <c r="N32" s="5" t="s">
        <v>37</v>
      </c>
      <c r="O32" s="5" t="s">
        <v>38</v>
      </c>
      <c r="P32" s="7">
        <v>5</v>
      </c>
      <c r="Q32" s="5" t="s">
        <v>27</v>
      </c>
      <c r="R32" s="5" t="s">
        <v>27</v>
      </c>
      <c r="S32" s="5" t="s">
        <v>27</v>
      </c>
      <c r="T32" s="8" t="s">
        <v>39</v>
      </c>
      <c r="U32" s="5" t="s">
        <v>40</v>
      </c>
      <c r="V32" s="5" t="s">
        <v>27</v>
      </c>
      <c r="W32" s="5" t="s">
        <v>27</v>
      </c>
      <c r="X32" s="5" t="s">
        <v>41</v>
      </c>
      <c r="Y32" s="5" t="s">
        <v>27</v>
      </c>
      <c r="Z32" s="5" t="s">
        <v>42</v>
      </c>
      <c r="AA32" s="5" t="s">
        <v>43</v>
      </c>
      <c r="AB32" s="5" t="s">
        <v>27</v>
      </c>
      <c r="AC32" s="5" t="s">
        <v>27</v>
      </c>
      <c r="AD32" s="12">
        <v>1.38</v>
      </c>
      <c r="AE32" s="10">
        <v>2</v>
      </c>
      <c r="AF32" s="10">
        <v>32.200000000000003</v>
      </c>
      <c r="AG32" s="11">
        <v>21.4</v>
      </c>
      <c r="AH32" s="11" t="s">
        <v>44</v>
      </c>
      <c r="AI32" s="13">
        <v>6792</v>
      </c>
    </row>
    <row r="33" spans="1:35" ht="48" x14ac:dyDescent="0.35">
      <c r="A33" s="4" t="s">
        <v>194</v>
      </c>
      <c r="B33" s="5" t="s">
        <v>32</v>
      </c>
      <c r="C33" s="5" t="s">
        <v>199</v>
      </c>
      <c r="D33" s="5" t="s">
        <v>163</v>
      </c>
      <c r="E33" s="5">
        <v>2022</v>
      </c>
      <c r="F33" s="5">
        <v>14</v>
      </c>
      <c r="G33" s="5" t="s">
        <v>34</v>
      </c>
      <c r="H33" s="5" t="s">
        <v>106</v>
      </c>
      <c r="I33" s="6">
        <v>8</v>
      </c>
      <c r="J33" s="6">
        <v>256</v>
      </c>
      <c r="K33" s="5">
        <v>4</v>
      </c>
      <c r="L33" s="5">
        <v>1</v>
      </c>
      <c r="M33" s="5" t="s">
        <v>36</v>
      </c>
      <c r="N33" s="5" t="s">
        <v>37</v>
      </c>
      <c r="O33" s="5" t="s">
        <v>38</v>
      </c>
      <c r="P33" s="7">
        <v>5</v>
      </c>
      <c r="Q33" s="5" t="s">
        <v>27</v>
      </c>
      <c r="R33" s="5" t="s">
        <v>27</v>
      </c>
      <c r="S33" s="5" t="s">
        <v>27</v>
      </c>
      <c r="T33" s="8" t="s">
        <v>39</v>
      </c>
      <c r="U33" s="5" t="s">
        <v>40</v>
      </c>
      <c r="V33" s="5" t="s">
        <v>27</v>
      </c>
      <c r="W33" s="5" t="s">
        <v>27</v>
      </c>
      <c r="X33" s="5" t="s">
        <v>41</v>
      </c>
      <c r="Y33" s="5" t="s">
        <v>27</v>
      </c>
      <c r="Z33" s="5" t="s">
        <v>42</v>
      </c>
      <c r="AA33" s="5" t="s">
        <v>43</v>
      </c>
      <c r="AB33" s="5" t="s">
        <v>27</v>
      </c>
      <c r="AC33" s="5" t="s">
        <v>27</v>
      </c>
      <c r="AD33" s="12">
        <v>1.38</v>
      </c>
      <c r="AE33" s="10">
        <v>2</v>
      </c>
      <c r="AF33" s="10">
        <v>32.200000000000003</v>
      </c>
      <c r="AG33" s="11">
        <v>21.4</v>
      </c>
      <c r="AH33" s="11" t="s">
        <v>44</v>
      </c>
      <c r="AI33" s="13">
        <v>7168</v>
      </c>
    </row>
    <row r="34" spans="1:35" ht="48" x14ac:dyDescent="0.35">
      <c r="A34" s="4" t="s">
        <v>194</v>
      </c>
      <c r="B34" s="5" t="s">
        <v>32</v>
      </c>
      <c r="C34" s="5" t="s">
        <v>33</v>
      </c>
      <c r="D34" s="5" t="s">
        <v>217</v>
      </c>
      <c r="E34" s="5">
        <v>2022</v>
      </c>
      <c r="F34" s="5">
        <v>14</v>
      </c>
      <c r="G34" s="5" t="s">
        <v>34</v>
      </c>
      <c r="H34" s="5" t="s">
        <v>47</v>
      </c>
      <c r="I34" s="6">
        <v>16</v>
      </c>
      <c r="J34" s="6">
        <v>512</v>
      </c>
      <c r="K34" s="5">
        <v>4</v>
      </c>
      <c r="L34" s="5">
        <v>1</v>
      </c>
      <c r="M34" s="5" t="s">
        <v>36</v>
      </c>
      <c r="N34" s="5" t="s">
        <v>37</v>
      </c>
      <c r="O34" s="5" t="s">
        <v>38</v>
      </c>
      <c r="P34" s="7">
        <v>5</v>
      </c>
      <c r="Q34" s="5" t="s">
        <v>27</v>
      </c>
      <c r="R34" s="5" t="s">
        <v>27</v>
      </c>
      <c r="S34" s="5" t="s">
        <v>27</v>
      </c>
      <c r="T34" s="8" t="s">
        <v>39</v>
      </c>
      <c r="U34" s="5" t="s">
        <v>40</v>
      </c>
      <c r="V34" s="5" t="s">
        <v>27</v>
      </c>
      <c r="W34" s="5" t="s">
        <v>27</v>
      </c>
      <c r="X34" s="5" t="s">
        <v>41</v>
      </c>
      <c r="Y34" s="5" t="s">
        <v>27</v>
      </c>
      <c r="Z34" s="5" t="s">
        <v>42</v>
      </c>
      <c r="AA34" s="5" t="s">
        <v>43</v>
      </c>
      <c r="AB34" s="5" t="s">
        <v>27</v>
      </c>
      <c r="AC34" s="5" t="s">
        <v>27</v>
      </c>
      <c r="AD34" s="12">
        <v>1.38</v>
      </c>
      <c r="AE34" s="10">
        <v>2</v>
      </c>
      <c r="AF34" s="10">
        <v>32.200000000000003</v>
      </c>
      <c r="AG34" s="11">
        <v>21.4</v>
      </c>
      <c r="AH34" s="11" t="s">
        <v>44</v>
      </c>
      <c r="AI34" s="13">
        <v>8142</v>
      </c>
    </row>
    <row r="35" spans="1:35" ht="48" x14ac:dyDescent="0.35">
      <c r="A35" s="4" t="s">
        <v>194</v>
      </c>
      <c r="B35" s="5" t="s">
        <v>32</v>
      </c>
      <c r="C35" s="5" t="s">
        <v>199</v>
      </c>
      <c r="D35" s="5" t="s">
        <v>216</v>
      </c>
      <c r="E35" s="5">
        <v>2022</v>
      </c>
      <c r="F35" s="5">
        <v>14</v>
      </c>
      <c r="G35" s="5" t="s">
        <v>34</v>
      </c>
      <c r="H35" s="5" t="s">
        <v>49</v>
      </c>
      <c r="I35" s="6">
        <v>16</v>
      </c>
      <c r="J35" s="6">
        <v>512</v>
      </c>
      <c r="K35" s="5">
        <v>4</v>
      </c>
      <c r="L35" s="5">
        <v>1</v>
      </c>
      <c r="M35" s="5" t="s">
        <v>36</v>
      </c>
      <c r="N35" s="5" t="s">
        <v>37</v>
      </c>
      <c r="O35" s="5" t="s">
        <v>38</v>
      </c>
      <c r="P35" s="7">
        <v>5</v>
      </c>
      <c r="Q35" s="5" t="s">
        <v>27</v>
      </c>
      <c r="R35" s="5" t="s">
        <v>27</v>
      </c>
      <c r="S35" s="5" t="s">
        <v>27</v>
      </c>
      <c r="T35" s="8" t="s">
        <v>39</v>
      </c>
      <c r="U35" s="5" t="s">
        <v>40</v>
      </c>
      <c r="V35" s="5" t="s">
        <v>27</v>
      </c>
      <c r="W35" s="5" t="s">
        <v>27</v>
      </c>
      <c r="X35" s="5" t="s">
        <v>41</v>
      </c>
      <c r="Y35" s="5" t="s">
        <v>27</v>
      </c>
      <c r="Z35" s="5" t="s">
        <v>42</v>
      </c>
      <c r="AA35" s="5" t="s">
        <v>43</v>
      </c>
      <c r="AB35" s="5" t="s">
        <v>27</v>
      </c>
      <c r="AC35" s="5" t="s">
        <v>27</v>
      </c>
      <c r="AD35" s="12">
        <v>1.38</v>
      </c>
      <c r="AE35" s="10">
        <v>2</v>
      </c>
      <c r="AF35" s="10">
        <v>32.200000000000003</v>
      </c>
      <c r="AG35" s="11">
        <v>21.4</v>
      </c>
      <c r="AH35" s="11" t="s">
        <v>50</v>
      </c>
      <c r="AI35" s="13">
        <v>8821</v>
      </c>
    </row>
  </sheetData>
  <autoFilter ref="A11:AI35" xr:uid="{00000000-0009-0000-0000-000001000000}">
    <sortState xmlns:xlrd2="http://schemas.microsoft.com/office/spreadsheetml/2017/richdata2" ref="A12:AI35">
      <sortCondition ref="A11:A35"/>
    </sortState>
  </autoFilter>
  <dataValidations count="7">
    <dataValidation type="decimal" operator="greaterThanOrEqual" allowBlank="1" showInputMessage="1" showErrorMessage="1" errorTitle="Enbart Siffror" error="Ditt svar uppfyller antingen inte minimikravet eller så är endast svarsalternativ från dropdownlista tillåtet i detta svarsfält._x000a_" sqref="AE12:AG35" xr:uid="{00000000-0002-0000-0100-000000000000}">
      <formula1>0</formula1>
    </dataValidation>
    <dataValidation allowBlank="1" showInputMessage="1" sqref="D12:D35 AH12:AH35 A13:A15 A17:A19 A21:A23 A25:A27 A29:A31 A33:A35" xr:uid="{00000000-0002-0000-0100-000001000000}"/>
    <dataValidation type="list" allowBlank="1" showInputMessage="1" showErrorMessage="1" errorTitle="Otillåten inmatning" error="Ditt svar uppfyller antingen inte minimikravet eller så är endast svarsalternativ från dropdownlista tillåtet i detta svarsfält._x000a_" sqref="Y12:Y35" xr:uid="{00000000-0002-0000-0100-000002000000}">
      <formula1>"Ja, Nej"</formula1>
    </dataValidation>
    <dataValidation allowBlank="1" showInputMessage="1" showErrorMessage="1" errorTitle="Otillåten inmatning" error="Ditt svar uppfyller antingen inte minimikravet eller så är endast svarsalternativ från dropdownlista tillåtet i detta svarsfält._x000a_" sqref="A12 A16 A20 A24 A28 A32" xr:uid="{00000000-0002-0000-0100-000003000000}"/>
    <dataValidation type="decimal" allowBlank="1" showInputMessage="1" showErrorMessage="1" errorTitle="Otillåten inmatning" error="Ditt svar uppfyller antingen inte minimikravet eller så är endast svarsalternativ från dropdownlista tillåtet i detta svarsfält._x000a_" sqref="AD12:AD35" xr:uid="{00000000-0002-0000-0100-000004000000}">
      <formula1>0.1</formula1>
      <formula2>1.8</formula2>
    </dataValidation>
    <dataValidation type="decimal" operator="greaterThanOrEqual" allowBlank="1" showInputMessage="1" showErrorMessage="1" errorTitle="Otillåten inmatning" error="Ditt svar uppfyller antingen inte minimikravet eller så är endast svarsalternativ från dropdownlista tillåtet i detta svarsfält._x000a_" sqref="P12:P35" xr:uid="{00000000-0002-0000-0100-000005000000}">
      <formula1>5</formula1>
    </dataValidation>
    <dataValidation type="whole" operator="greaterThanOrEqual" allowBlank="1" showInputMessage="1" showErrorMessage="1" errorTitle="Otillåten inmatning" error="Ditt svar uppfyller antingen inte minimikravet eller så är endast svarsalternativ från dropdownlista tillåtet i detta svarsfält._x000a_" sqref="AI12:AI15 AI17:AI35" xr:uid="{00000000-0002-0000-0100-000006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23"/>
  <sheetViews>
    <sheetView workbookViewId="0">
      <selection activeCell="AG3" sqref="AG3"/>
    </sheetView>
  </sheetViews>
  <sheetFormatPr defaultRowHeight="14.5" x14ac:dyDescent="0.35"/>
  <cols>
    <col min="1" max="1" width="15.81640625" customWidth="1"/>
    <col min="2" max="2" width="13.1796875" customWidth="1"/>
    <col min="3" max="3" width="16.1796875" customWidth="1"/>
    <col min="4" max="4" width="21.1796875" hidden="1" customWidth="1"/>
    <col min="5" max="5" width="11.453125" customWidth="1"/>
    <col min="6" max="6" width="17.1796875" customWidth="1"/>
    <col min="7" max="7" width="11.1796875" customWidth="1"/>
    <col min="8" max="9" width="11.81640625" customWidth="1"/>
    <col min="10" max="10" width="9.54296875" customWidth="1"/>
    <col min="11" max="11" width="10.54296875" customWidth="1"/>
    <col min="13" max="13" width="12.54296875" customWidth="1"/>
    <col min="15" max="15" width="11.54296875" customWidth="1"/>
    <col min="16" max="16" width="10.54296875" customWidth="1"/>
    <col min="17" max="17" width="12.54296875" customWidth="1"/>
    <col min="18" max="18" width="14.453125" customWidth="1"/>
    <col min="20" max="20" width="11.81640625" customWidth="1"/>
    <col min="21" max="21" width="13" customWidth="1"/>
    <col min="22" max="22" width="8.54296875" customWidth="1"/>
    <col min="23" max="23" width="13.81640625" customWidth="1"/>
    <col min="24" max="24" width="13" customWidth="1"/>
    <col min="25" max="25" width="0" hidden="1" customWidth="1"/>
    <col min="26" max="26" width="13.81640625" hidden="1" customWidth="1"/>
    <col min="27" max="27" width="9" customWidth="1"/>
    <col min="29" max="29" width="9.81640625" customWidth="1"/>
    <col min="30" max="30" width="9" customWidth="1"/>
    <col min="31" max="31" width="10.81640625" customWidth="1"/>
    <col min="33" max="33" width="11.81640625" customWidth="1"/>
    <col min="34" max="34" width="12" customWidth="1"/>
    <col min="35" max="35" width="14.54296875" customWidth="1"/>
    <col min="36" max="37" width="9.1796875" customWidth="1"/>
    <col min="38" max="38" width="17" customWidth="1"/>
    <col min="39" max="39" width="11.1796875" customWidth="1"/>
    <col min="40" max="45" width="9.1796875" customWidth="1"/>
  </cols>
  <sheetData>
    <row r="1" spans="1:44" s="15" customFormat="1" x14ac:dyDescent="0.35">
      <c r="AG1" s="20" t="s">
        <v>165</v>
      </c>
      <c r="AH1" s="22" t="s">
        <v>167</v>
      </c>
      <c r="AI1" s="22" t="s">
        <v>168</v>
      </c>
    </row>
    <row r="2" spans="1:44" s="15" customFormat="1" x14ac:dyDescent="0.35">
      <c r="AG2" s="21" t="s">
        <v>23</v>
      </c>
      <c r="AH2" s="22">
        <f>COUNTIF(B12:B23,AG2)</f>
        <v>2</v>
      </c>
      <c r="AI2" s="23">
        <f>AVERAGEIF(B12:B23,AG2,AF12:AF23)</f>
        <v>3819</v>
      </c>
    </row>
    <row r="3" spans="1:44" s="15" customFormat="1" x14ac:dyDescent="0.35">
      <c r="AG3" s="20" t="s">
        <v>32</v>
      </c>
      <c r="AH3" s="22">
        <f>COUNTIF(B12:B23,AG3)</f>
        <v>9</v>
      </c>
      <c r="AI3" s="23">
        <f>AVERAGEIF(B12:B23,AG3,AF12:AF23)</f>
        <v>3990.4444444444443</v>
      </c>
      <c r="AK3" s="15" t="s">
        <v>169</v>
      </c>
      <c r="AL3" s="15">
        <f>SMALL($AF$12:$AF$35,1)</f>
        <v>2950</v>
      </c>
      <c r="AM3" t="str">
        <f>INDEX($A$12:$AF$23,MATCH($AL$3,$AF$12:$AF$23,0),1)</f>
        <v>Qlosr Göteborg AB</v>
      </c>
      <c r="AN3" t="str">
        <f>INDEX($A$12:$AF$23,MATCH($AL$3,$AF$12:$AF$23,0),2)</f>
        <v>Dell</v>
      </c>
      <c r="AO3" t="str">
        <f>INDEX($A$12:$AF$23,MATCH($AL$3,$AF$12:$AF$23,0),3)</f>
        <v>Chromebook 3110</v>
      </c>
      <c r="AP3" t="str">
        <f>INDEX($A$12:$AF$23,MATCH($AL$3,$AF$12:$AF$23,0),8)</f>
        <v>Intel Celeron</v>
      </c>
      <c r="AQ3" t="str">
        <f>INDEX($A$12:$AF$23,MATCH($AL$3,$AF$12:$AF$23,0),9)</f>
        <v>4 GB</v>
      </c>
      <c r="AR3" t="str">
        <f>INDEX($A$12:$AF$23,MATCH($AL$3,$AF$12:$AF$23,0),10)</f>
        <v>32 GB</v>
      </c>
    </row>
    <row r="4" spans="1:44" s="15" customFormat="1" x14ac:dyDescent="0.35">
      <c r="AG4" s="20" t="s">
        <v>23</v>
      </c>
      <c r="AH4" s="22">
        <f>COUNTIF(B12:B23,AG4)</f>
        <v>2</v>
      </c>
      <c r="AI4" s="23">
        <f>AVERAGEIF(B12:B23,AG4,AF12:AF23)</f>
        <v>3819</v>
      </c>
      <c r="AL4" s="15">
        <f>SMALL($AF$12:$AF$35,2)</f>
        <v>3228</v>
      </c>
      <c r="AM4" t="str">
        <f>INDEX($A$12:$AF$23,MATCH($AL$4,$AF$12:$AF$23,0),1)</f>
        <v>Real Time Solutions AB</v>
      </c>
      <c r="AN4" t="str">
        <f>INDEX($A$12:$AF$23,MATCH($AL$4,$AF$12:$AF$23,0),2)</f>
        <v>HP</v>
      </c>
      <c r="AO4" t="str">
        <f>INDEX($A$12:$AF$23,MATCH($AL$4,$AF$12:$AF$23,0),3)</f>
        <v>ChromeBook 11 G9 EE</v>
      </c>
      <c r="AP4" t="str">
        <f>INDEX($A$12:$AF$23,MATCH($AL$4,$AF$12:$AF$23,0),8)</f>
        <v>Intel Celeron</v>
      </c>
      <c r="AQ4">
        <f>INDEX($A$12:$AF$23,MATCH($AL$4,$AF$12:$AF$23,0),9)</f>
        <v>4</v>
      </c>
      <c r="AR4">
        <f>INDEX($A$12:$AF$23,MATCH($AL$4,$AF$12:$AF$23,0),10)</f>
        <v>32</v>
      </c>
    </row>
    <row r="5" spans="1:44" s="15" customFormat="1" x14ac:dyDescent="0.35">
      <c r="A5" s="16" t="str">
        <f>Statistik!B5</f>
        <v xml:space="preserve">Översikt – Sortiment för dynamisk rangordning </v>
      </c>
      <c r="AG5" s="20" t="s">
        <v>166</v>
      </c>
      <c r="AH5" s="22">
        <f>SUM(AH2:AH4)</f>
        <v>13</v>
      </c>
      <c r="AI5" s="23">
        <f>AVERAGE(AF12:AF23)</f>
        <v>3875.1666666666665</v>
      </c>
      <c r="AL5" s="15">
        <f>SMALL($AF$12:$AF$35,3)</f>
        <v>3330</v>
      </c>
      <c r="AM5" t="str">
        <f>INDEX($A$12:$AF$23,MATCH($AL$5,$AF$12:$AF$23,0),1)</f>
        <v>Advania Sverige AB</v>
      </c>
      <c r="AN5" t="str">
        <f>INDEX($A$12:$AF$23,MATCH($AL$5,$AF$12:$AF$23,0),2)</f>
        <v>HP</v>
      </c>
      <c r="AO5" t="str">
        <f>INDEX($A$12:$AF$23,MATCH($AL$5,$AF$12:$AF$23,0),3)</f>
        <v>ChromeBook 11 G9 EE</v>
      </c>
      <c r="AP5" t="str">
        <f>INDEX($A$12:$AF$23,MATCH($AL$5,$AF$12:$AF$23,0),8)</f>
        <v>Intel Celeron</v>
      </c>
      <c r="AQ5" t="str">
        <f>INDEX($A$12:$AF$23,MATCH($AL$5,$AF$12:$AF$23,0),9)</f>
        <v>4 GB</v>
      </c>
      <c r="AR5" t="str">
        <f>INDEX($A$12:$AF$23,MATCH($AL$5,$AF$12:$AF$23,0),10)</f>
        <v>32 GB</v>
      </c>
    </row>
    <row r="6" spans="1:44" s="15" customFormat="1" x14ac:dyDescent="0.35">
      <c r="A6" s="15" t="s">
        <v>195</v>
      </c>
      <c r="AG6"/>
      <c r="AH6" s="76"/>
      <c r="AI6" s="77"/>
      <c r="AM6"/>
      <c r="AN6"/>
      <c r="AO6"/>
      <c r="AP6"/>
      <c r="AQ6"/>
      <c r="AR6"/>
    </row>
    <row r="7" spans="1:44" s="15" customFormat="1" x14ac:dyDescent="0.35">
      <c r="A7" s="15" t="s">
        <v>196</v>
      </c>
      <c r="AG7"/>
      <c r="AH7" s="76"/>
      <c r="AI7" s="77"/>
      <c r="AM7"/>
      <c r="AN7"/>
      <c r="AO7"/>
      <c r="AP7"/>
      <c r="AQ7"/>
      <c r="AR7"/>
    </row>
    <row r="8" spans="1:44" s="15" customFormat="1" x14ac:dyDescent="0.35">
      <c r="A8" s="16"/>
      <c r="AG8"/>
      <c r="AH8" s="76"/>
      <c r="AI8" s="77"/>
      <c r="AM8"/>
      <c r="AN8"/>
      <c r="AO8"/>
      <c r="AP8"/>
      <c r="AQ8"/>
      <c r="AR8"/>
    </row>
    <row r="9" spans="1:44" s="15" customFormat="1" x14ac:dyDescent="0.35">
      <c r="A9" s="16" t="s">
        <v>66</v>
      </c>
      <c r="AK9" s="15" t="s">
        <v>170</v>
      </c>
      <c r="AL9" s="15">
        <f>LARGE($AF$12:$AF$23,1)</f>
        <v>5327</v>
      </c>
      <c r="AM9" t="str">
        <f>INDEX($A$12:$AF$23,MATCH($AL$9,$AF$12:$AF$23,0),1)</f>
        <v>Atea Sverige AB</v>
      </c>
      <c r="AN9" t="str">
        <f>INDEX($A$12:$AF$23,MATCH($AL$9,$AF$12:$AF$23,0),2)</f>
        <v>HP</v>
      </c>
      <c r="AO9" t="str">
        <f>INDEX($A$12:$AF$23,MATCH($AL$9,$AF$12:$AF$23,0),3)</f>
        <v>Chromebook 14 G7</v>
      </c>
      <c r="AP9" t="str">
        <f>INDEX($A$12:$AF$23,MATCH($AL$9,$AF$12:$AF$23,0),8)</f>
        <v>Intel Celeron</v>
      </c>
      <c r="AQ9" t="str">
        <f>INDEX($A$12:$AF$23,MATCH($AL$9,$AF$12:$AF$23,0),9)</f>
        <v>8 GB</v>
      </c>
      <c r="AR9" t="str">
        <f>INDEX($A$12:$AF$23,MATCH($AL$9,$AF$12:$AF$23,0),10)</f>
        <v>64 GB</v>
      </c>
    </row>
    <row r="10" spans="1:44" s="15" customFormat="1" ht="16.399999999999999" customHeight="1" x14ac:dyDescent="0.35">
      <c r="D10" s="15" t="s">
        <v>61</v>
      </c>
      <c r="T10" s="15" t="s">
        <v>61</v>
      </c>
      <c r="Y10" s="15" t="s">
        <v>61</v>
      </c>
      <c r="Z10" s="15" t="s">
        <v>61</v>
      </c>
      <c r="AL10" s="15">
        <f>LARGE($AF$12:$AF$23,2)</f>
        <v>5133</v>
      </c>
      <c r="AM10" t="str">
        <f>INDEX($A$12:$AF$23,MATCH($AL$10,$AF$12:$AF$23,0),1)</f>
        <v>Foxway Education AB</v>
      </c>
      <c r="AN10" t="str">
        <f>INDEX($A$12:$AF$23,MATCH($AL$10,$AF$12:$AF$23,0),2)</f>
        <v>HP</v>
      </c>
      <c r="AO10" t="str">
        <f>INDEX($A$12:$AF$23,MATCH($AL$10,$AF$12:$AF$23,0),3)</f>
        <v>Chromebook 14 G7</v>
      </c>
      <c r="AP10" t="str">
        <f>INDEX($A$12:$AF$23,MATCH($AL$10,$AF$12:$AF$23,0),8)</f>
        <v>Intel Celeron</v>
      </c>
      <c r="AQ10">
        <f>INDEX($A$12:$AF$23,MATCH($AL$10,$AF$12:$AF$23,0),9)</f>
        <v>8</v>
      </c>
      <c r="AR10">
        <f>INDEX($A$12:$AF$23,MATCH($AL$10,$AF$12:$AF$23,0),10)</f>
        <v>64</v>
      </c>
    </row>
    <row r="11" spans="1:44" ht="61.4" customHeight="1" x14ac:dyDescent="0.3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2" t="s">
        <v>5</v>
      </c>
      <c r="G11" s="3" t="s">
        <v>6</v>
      </c>
      <c r="H11" s="3" t="s">
        <v>7</v>
      </c>
      <c r="I11" s="3" t="s">
        <v>52</v>
      </c>
      <c r="J11" s="3" t="s">
        <v>8</v>
      </c>
      <c r="K11" s="3" t="s">
        <v>53</v>
      </c>
      <c r="L11" s="3" t="s">
        <v>54</v>
      </c>
      <c r="M11" s="3" t="s">
        <v>57</v>
      </c>
      <c r="N11" s="3" t="s">
        <v>58</v>
      </c>
      <c r="O11" s="14" t="s">
        <v>9</v>
      </c>
      <c r="P11" s="14" t="s">
        <v>59</v>
      </c>
      <c r="Q11" s="3" t="s">
        <v>11</v>
      </c>
      <c r="R11" s="3" t="s">
        <v>12</v>
      </c>
      <c r="S11" s="3" t="s">
        <v>13</v>
      </c>
      <c r="T11" s="14" t="s">
        <v>14</v>
      </c>
      <c r="U11" s="3" t="s">
        <v>15</v>
      </c>
      <c r="V11" s="3" t="s">
        <v>16</v>
      </c>
      <c r="W11" s="3" t="s">
        <v>17</v>
      </c>
      <c r="X11" s="3" t="s">
        <v>18</v>
      </c>
      <c r="Y11" s="3" t="s">
        <v>19</v>
      </c>
      <c r="Z11" s="3" t="s">
        <v>20</v>
      </c>
      <c r="AA11" s="3" t="s">
        <v>21</v>
      </c>
      <c r="AB11" s="3" t="s">
        <v>62</v>
      </c>
      <c r="AC11" s="3" t="s">
        <v>63</v>
      </c>
      <c r="AD11" s="3" t="s">
        <v>64</v>
      </c>
      <c r="AE11" s="3" t="s">
        <v>22</v>
      </c>
      <c r="AF11" s="17" t="s">
        <v>51</v>
      </c>
      <c r="AL11" s="15">
        <f>LARGE($AF$12:$AF$23,3)</f>
        <v>4088</v>
      </c>
      <c r="AM11" t="str">
        <f>INDEX($A$12:$AF$23,MATCH($AL$11,$AF$12:$AF$23,0),1)</f>
        <v>Dustin Sverige AB</v>
      </c>
      <c r="AN11" t="str">
        <f>INDEX($A$12:$AF$23,MATCH($AL$11,$AF$12:$AF$23,0),2)</f>
        <v>HP</v>
      </c>
      <c r="AO11" t="str">
        <f>INDEX($A$12:$AF$23,MATCH($AL$11,$AF$12:$AF$23,0),3)</f>
        <v>Chromebook 14 G7</v>
      </c>
      <c r="AP11" t="str">
        <f>INDEX($A$12:$AF$23,MATCH($AL$11,$AF$12:$AF$23,0),8)</f>
        <v>Celeron N5100 (Quad-Core)</v>
      </c>
      <c r="AQ11">
        <f>INDEX($A$12:$AF$23,MATCH($AL$11,$AF$12:$AF$23,0),9)</f>
        <v>8</v>
      </c>
      <c r="AR11" t="str">
        <f>INDEX($A$12:$AF$23,MATCH($AL$11,$AF$12:$AF$23,0),10)</f>
        <v>64GB eMMC</v>
      </c>
    </row>
    <row r="12" spans="1:44" ht="48" x14ac:dyDescent="0.35">
      <c r="A12" s="4" t="s">
        <v>190</v>
      </c>
      <c r="B12" s="5" t="s">
        <v>32</v>
      </c>
      <c r="C12" s="5" t="s">
        <v>139</v>
      </c>
      <c r="D12" s="5" t="s">
        <v>140</v>
      </c>
      <c r="E12" s="5" t="s">
        <v>68</v>
      </c>
      <c r="F12" s="5">
        <v>11.6</v>
      </c>
      <c r="G12" s="5" t="s">
        <v>69</v>
      </c>
      <c r="H12" s="5" t="s">
        <v>75</v>
      </c>
      <c r="I12" s="6" t="s">
        <v>268</v>
      </c>
      <c r="J12" s="6" t="s">
        <v>269</v>
      </c>
      <c r="K12" s="5">
        <v>3</v>
      </c>
      <c r="L12" s="5">
        <v>1</v>
      </c>
      <c r="M12" s="5" t="s">
        <v>26</v>
      </c>
      <c r="N12" s="7">
        <v>5</v>
      </c>
      <c r="O12" s="5" t="s">
        <v>27</v>
      </c>
      <c r="P12" s="5" t="s">
        <v>27</v>
      </c>
      <c r="Q12" s="8" t="s">
        <v>39</v>
      </c>
      <c r="R12" s="5" t="s">
        <v>40</v>
      </c>
      <c r="S12" s="5" t="s">
        <v>27</v>
      </c>
      <c r="T12" s="5" t="s">
        <v>27</v>
      </c>
      <c r="U12" s="5" t="s">
        <v>41</v>
      </c>
      <c r="V12" s="5" t="s">
        <v>27</v>
      </c>
      <c r="W12" s="5" t="s">
        <v>71</v>
      </c>
      <c r="X12" s="5" t="s">
        <v>72</v>
      </c>
      <c r="Y12" s="5" t="s">
        <v>27</v>
      </c>
      <c r="Z12" s="5" t="s">
        <v>27</v>
      </c>
      <c r="AA12" s="12">
        <v>1.25</v>
      </c>
      <c r="AB12" s="10">
        <v>1.99</v>
      </c>
      <c r="AC12" s="10">
        <v>28.9</v>
      </c>
      <c r="AD12" s="11">
        <v>20.2</v>
      </c>
      <c r="AE12" s="11" t="s">
        <v>76</v>
      </c>
      <c r="AF12" s="13">
        <v>3330</v>
      </c>
    </row>
    <row r="13" spans="1:44" ht="48" x14ac:dyDescent="0.35">
      <c r="A13" s="4" t="s">
        <v>190</v>
      </c>
      <c r="B13" s="5" t="s">
        <v>32</v>
      </c>
      <c r="C13" s="5" t="s">
        <v>74</v>
      </c>
      <c r="D13" s="5" t="s">
        <v>219</v>
      </c>
      <c r="E13" s="5">
        <v>2021</v>
      </c>
      <c r="F13" s="5">
        <v>13.999999999999986</v>
      </c>
      <c r="G13" s="5" t="s">
        <v>34</v>
      </c>
      <c r="H13" s="5" t="s">
        <v>75</v>
      </c>
      <c r="I13" s="6">
        <v>8</v>
      </c>
      <c r="J13" s="6">
        <v>64</v>
      </c>
      <c r="K13" s="5">
        <v>3</v>
      </c>
      <c r="L13" s="5">
        <v>1</v>
      </c>
      <c r="M13" s="5" t="s">
        <v>38</v>
      </c>
      <c r="N13" s="7">
        <v>5</v>
      </c>
      <c r="O13" s="5" t="s">
        <v>27</v>
      </c>
      <c r="P13" s="5" t="s">
        <v>27</v>
      </c>
      <c r="Q13" s="8" t="s">
        <v>39</v>
      </c>
      <c r="R13" s="5" t="s">
        <v>40</v>
      </c>
      <c r="S13" s="5" t="s">
        <v>27</v>
      </c>
      <c r="T13" s="5" t="s">
        <v>27</v>
      </c>
      <c r="U13" s="5" t="s">
        <v>41</v>
      </c>
      <c r="V13" s="5" t="s">
        <v>27</v>
      </c>
      <c r="W13" s="5" t="s">
        <v>71</v>
      </c>
      <c r="X13" s="5" t="s">
        <v>72</v>
      </c>
      <c r="Y13" s="5" t="s">
        <v>27</v>
      </c>
      <c r="Z13" s="5" t="s">
        <v>27</v>
      </c>
      <c r="AA13" s="12">
        <v>1.54</v>
      </c>
      <c r="AB13" s="10">
        <v>1.83</v>
      </c>
      <c r="AC13" s="10">
        <v>32.65</v>
      </c>
      <c r="AD13" s="11">
        <v>22.7</v>
      </c>
      <c r="AE13" s="11" t="s">
        <v>76</v>
      </c>
      <c r="AF13" s="13">
        <v>4069</v>
      </c>
    </row>
    <row r="14" spans="1:44" ht="48" x14ac:dyDescent="0.35">
      <c r="A14" s="4" t="s">
        <v>191</v>
      </c>
      <c r="B14" s="5" t="s">
        <v>23</v>
      </c>
      <c r="C14" s="5" t="s">
        <v>109</v>
      </c>
      <c r="D14" s="5" t="s">
        <v>67</v>
      </c>
      <c r="E14" s="5" t="s">
        <v>68</v>
      </c>
      <c r="F14" s="5">
        <v>11.6</v>
      </c>
      <c r="G14" s="5" t="s">
        <v>69</v>
      </c>
      <c r="H14" s="5" t="s">
        <v>70</v>
      </c>
      <c r="I14" s="6" t="s">
        <v>268</v>
      </c>
      <c r="J14" s="6" t="s">
        <v>269</v>
      </c>
      <c r="K14" s="5">
        <v>3</v>
      </c>
      <c r="L14" s="5">
        <v>1</v>
      </c>
      <c r="M14" s="5" t="s">
        <v>26</v>
      </c>
      <c r="N14" s="7">
        <v>4.2</v>
      </c>
      <c r="O14" s="5" t="s">
        <v>27</v>
      </c>
      <c r="P14" s="5" t="s">
        <v>27</v>
      </c>
      <c r="Q14" s="8" t="s">
        <v>39</v>
      </c>
      <c r="R14" s="5" t="s">
        <v>40</v>
      </c>
      <c r="S14" s="5" t="s">
        <v>27</v>
      </c>
      <c r="T14" s="5" t="s">
        <v>27</v>
      </c>
      <c r="U14" s="5" t="s">
        <v>41</v>
      </c>
      <c r="V14" s="5" t="s">
        <v>27</v>
      </c>
      <c r="W14" s="5" t="s">
        <v>71</v>
      </c>
      <c r="X14" s="5" t="s">
        <v>72</v>
      </c>
      <c r="Y14" s="5" t="s">
        <v>27</v>
      </c>
      <c r="Z14" s="5" t="s">
        <v>27</v>
      </c>
      <c r="AA14" s="12">
        <v>1.25</v>
      </c>
      <c r="AB14" s="10">
        <v>2</v>
      </c>
      <c r="AC14" s="10">
        <v>28.9</v>
      </c>
      <c r="AD14" s="11">
        <v>20.2</v>
      </c>
      <c r="AE14" s="11" t="s">
        <v>73</v>
      </c>
      <c r="AF14" s="13">
        <v>4002</v>
      </c>
    </row>
    <row r="15" spans="1:44" ht="48" x14ac:dyDescent="0.35">
      <c r="A15" s="4" t="s">
        <v>191</v>
      </c>
      <c r="B15" s="5" t="s">
        <v>32</v>
      </c>
      <c r="C15" s="5" t="s">
        <v>74</v>
      </c>
      <c r="D15" s="5" t="s">
        <v>220</v>
      </c>
      <c r="E15" s="5" t="s">
        <v>68</v>
      </c>
      <c r="F15" s="5">
        <v>14</v>
      </c>
      <c r="G15" s="5" t="s">
        <v>34</v>
      </c>
      <c r="H15" s="5" t="s">
        <v>75</v>
      </c>
      <c r="I15" s="6" t="s">
        <v>263</v>
      </c>
      <c r="J15" s="6" t="s">
        <v>270</v>
      </c>
      <c r="K15" s="5">
        <v>3</v>
      </c>
      <c r="L15" s="5">
        <v>1</v>
      </c>
      <c r="M15" s="5" t="s">
        <v>38</v>
      </c>
      <c r="N15" s="7">
        <v>5.0999999999999996</v>
      </c>
      <c r="O15" s="5" t="s">
        <v>27</v>
      </c>
      <c r="P15" s="5" t="s">
        <v>27</v>
      </c>
      <c r="Q15" s="8" t="s">
        <v>39</v>
      </c>
      <c r="R15" s="5" t="s">
        <v>40</v>
      </c>
      <c r="S15" s="5" t="s">
        <v>27</v>
      </c>
      <c r="T15" s="5" t="s">
        <v>27</v>
      </c>
      <c r="U15" s="5" t="s">
        <v>41</v>
      </c>
      <c r="V15" s="5" t="s">
        <v>27</v>
      </c>
      <c r="W15" s="5" t="s">
        <v>71</v>
      </c>
      <c r="X15" s="5" t="s">
        <v>72</v>
      </c>
      <c r="Y15" s="5" t="s">
        <v>27</v>
      </c>
      <c r="Z15" s="5" t="s">
        <v>27</v>
      </c>
      <c r="AA15" s="12">
        <v>1.54</v>
      </c>
      <c r="AB15" s="10">
        <v>1.8</v>
      </c>
      <c r="AC15" s="10">
        <v>32.700000000000003</v>
      </c>
      <c r="AD15" s="11">
        <v>22.7</v>
      </c>
      <c r="AE15" s="11" t="s">
        <v>110</v>
      </c>
      <c r="AF15" s="13">
        <v>5327</v>
      </c>
    </row>
    <row r="16" spans="1:44" ht="48" x14ac:dyDescent="0.35">
      <c r="A16" s="4" t="s">
        <v>192</v>
      </c>
      <c r="B16" s="5" t="s">
        <v>32</v>
      </c>
      <c r="C16" s="5" t="s">
        <v>139</v>
      </c>
      <c r="D16" s="5" t="s">
        <v>140</v>
      </c>
      <c r="E16" s="5">
        <v>2021</v>
      </c>
      <c r="F16" s="5">
        <v>11.6</v>
      </c>
      <c r="G16" s="5" t="s">
        <v>69</v>
      </c>
      <c r="H16" s="5" t="s">
        <v>75</v>
      </c>
      <c r="I16" s="6">
        <v>4</v>
      </c>
      <c r="J16" s="6">
        <v>32</v>
      </c>
      <c r="K16" s="5">
        <v>4</v>
      </c>
      <c r="L16" s="5">
        <v>2</v>
      </c>
      <c r="M16" s="5" t="s">
        <v>38</v>
      </c>
      <c r="N16" s="7">
        <v>5</v>
      </c>
      <c r="O16" s="5" t="s">
        <v>27</v>
      </c>
      <c r="P16" s="5" t="s">
        <v>27</v>
      </c>
      <c r="Q16" s="8" t="s">
        <v>39</v>
      </c>
      <c r="R16" s="5" t="s">
        <v>40</v>
      </c>
      <c r="S16" s="5" t="s">
        <v>27</v>
      </c>
      <c r="T16" s="5" t="s">
        <v>27</v>
      </c>
      <c r="U16" s="5" t="s">
        <v>41</v>
      </c>
      <c r="V16" s="5" t="s">
        <v>27</v>
      </c>
      <c r="W16" s="5" t="s">
        <v>71</v>
      </c>
      <c r="X16" s="5" t="s">
        <v>72</v>
      </c>
      <c r="Y16" s="5" t="s">
        <v>27</v>
      </c>
      <c r="Z16" s="5" t="s">
        <v>27</v>
      </c>
      <c r="AA16" s="12">
        <v>1.34</v>
      </c>
      <c r="AB16" s="10">
        <v>1.88</v>
      </c>
      <c r="AC16" s="10">
        <v>29.5</v>
      </c>
      <c r="AD16" s="11">
        <v>20.53</v>
      </c>
      <c r="AE16" s="11" t="s">
        <v>141</v>
      </c>
      <c r="AF16" s="13">
        <v>3415</v>
      </c>
    </row>
    <row r="17" spans="1:32" ht="48" x14ac:dyDescent="0.35">
      <c r="A17" s="4" t="s">
        <v>192</v>
      </c>
      <c r="B17" s="5" t="s">
        <v>32</v>
      </c>
      <c r="C17" s="5" t="s">
        <v>74</v>
      </c>
      <c r="D17" s="5" t="s">
        <v>219</v>
      </c>
      <c r="E17" s="5">
        <v>2021</v>
      </c>
      <c r="F17" s="5">
        <v>13.999999999999986</v>
      </c>
      <c r="G17" s="5" t="s">
        <v>34</v>
      </c>
      <c r="H17" s="5" t="s">
        <v>221</v>
      </c>
      <c r="I17" s="6">
        <v>8</v>
      </c>
      <c r="J17" s="6" t="s">
        <v>271</v>
      </c>
      <c r="K17" s="5">
        <v>3</v>
      </c>
      <c r="L17" s="5">
        <v>1</v>
      </c>
      <c r="M17" s="5" t="s">
        <v>38</v>
      </c>
      <c r="N17" s="7">
        <v>5.0999999999999996</v>
      </c>
      <c r="O17" s="5" t="s">
        <v>27</v>
      </c>
      <c r="P17" s="5" t="s">
        <v>27</v>
      </c>
      <c r="Q17" s="8" t="s">
        <v>39</v>
      </c>
      <c r="R17" s="5" t="s">
        <v>40</v>
      </c>
      <c r="S17" s="5" t="s">
        <v>27</v>
      </c>
      <c r="T17" s="5" t="s">
        <v>27</v>
      </c>
      <c r="U17" s="5" t="s">
        <v>41</v>
      </c>
      <c r="V17" s="5" t="s">
        <v>27</v>
      </c>
      <c r="W17" s="5" t="s">
        <v>71</v>
      </c>
      <c r="X17" s="5" t="s">
        <v>72</v>
      </c>
      <c r="Y17" s="5" t="s">
        <v>27</v>
      </c>
      <c r="Z17" s="5" t="s">
        <v>27</v>
      </c>
      <c r="AA17" s="12">
        <v>1.54</v>
      </c>
      <c r="AB17" s="10">
        <v>1.83</v>
      </c>
      <c r="AC17" s="10">
        <v>32.65</v>
      </c>
      <c r="AD17" s="11">
        <v>22.7</v>
      </c>
      <c r="AE17" s="11" t="s">
        <v>76</v>
      </c>
      <c r="AF17" s="13">
        <v>4088</v>
      </c>
    </row>
    <row r="18" spans="1:32" ht="48" x14ac:dyDescent="0.35">
      <c r="A18" s="4" t="s">
        <v>193</v>
      </c>
      <c r="B18" s="5" t="s">
        <v>23</v>
      </c>
      <c r="C18" s="5" t="s">
        <v>272</v>
      </c>
      <c r="D18" s="5" t="s">
        <v>273</v>
      </c>
      <c r="E18" s="5" t="s">
        <v>68</v>
      </c>
      <c r="F18" s="5">
        <v>11.6</v>
      </c>
      <c r="G18" s="5" t="s">
        <v>69</v>
      </c>
      <c r="H18" s="5" t="s">
        <v>274</v>
      </c>
      <c r="I18" s="6">
        <v>4</v>
      </c>
      <c r="J18" s="6">
        <v>32</v>
      </c>
      <c r="K18" s="5">
        <v>3</v>
      </c>
      <c r="L18" s="5">
        <v>1</v>
      </c>
      <c r="M18" s="5" t="s">
        <v>26</v>
      </c>
      <c r="N18" s="7">
        <v>5.0999999999999996</v>
      </c>
      <c r="O18" s="5" t="s">
        <v>27</v>
      </c>
      <c r="P18" s="5" t="s">
        <v>27</v>
      </c>
      <c r="Q18" s="8" t="s">
        <v>39</v>
      </c>
      <c r="R18" s="5" t="s">
        <v>40</v>
      </c>
      <c r="S18" s="5" t="s">
        <v>27</v>
      </c>
      <c r="T18" s="5" t="s">
        <v>27</v>
      </c>
      <c r="U18" s="5" t="s">
        <v>41</v>
      </c>
      <c r="V18" s="5" t="s">
        <v>27</v>
      </c>
      <c r="W18" s="5" t="s">
        <v>71</v>
      </c>
      <c r="X18" s="5" t="s">
        <v>275</v>
      </c>
      <c r="Y18" s="5" t="s">
        <v>27</v>
      </c>
      <c r="Z18" s="5" t="s">
        <v>27</v>
      </c>
      <c r="AA18" s="12">
        <v>1.23</v>
      </c>
      <c r="AB18" s="10">
        <v>1.8</v>
      </c>
      <c r="AC18" s="10">
        <v>28.7</v>
      </c>
      <c r="AD18" s="11">
        <v>20</v>
      </c>
      <c r="AE18" s="11" t="s">
        <v>73</v>
      </c>
      <c r="AF18" s="13">
        <v>3636</v>
      </c>
    </row>
    <row r="19" spans="1:32" ht="48" x14ac:dyDescent="0.35">
      <c r="A19" s="4" t="s">
        <v>193</v>
      </c>
      <c r="B19" s="5" t="s">
        <v>32</v>
      </c>
      <c r="C19" s="5" t="s">
        <v>74</v>
      </c>
      <c r="D19" s="5" t="s">
        <v>222</v>
      </c>
      <c r="E19" s="5" t="s">
        <v>68</v>
      </c>
      <c r="F19" s="5">
        <v>13.999999999999986</v>
      </c>
      <c r="G19" s="5" t="s">
        <v>34</v>
      </c>
      <c r="H19" s="5" t="s">
        <v>75</v>
      </c>
      <c r="I19" s="6">
        <v>8</v>
      </c>
      <c r="J19" s="6">
        <v>64</v>
      </c>
      <c r="K19" s="5">
        <v>3</v>
      </c>
      <c r="L19" s="5">
        <v>1</v>
      </c>
      <c r="M19" s="5" t="s">
        <v>38</v>
      </c>
      <c r="N19" s="7">
        <v>5</v>
      </c>
      <c r="O19" s="5" t="s">
        <v>27</v>
      </c>
      <c r="P19" s="5" t="s">
        <v>27</v>
      </c>
      <c r="Q19" s="8" t="s">
        <v>39</v>
      </c>
      <c r="R19" s="5" t="s">
        <v>40</v>
      </c>
      <c r="S19" s="5" t="s">
        <v>27</v>
      </c>
      <c r="T19" s="5" t="s">
        <v>27</v>
      </c>
      <c r="U19" s="5" t="s">
        <v>41</v>
      </c>
      <c r="V19" s="5" t="s">
        <v>27</v>
      </c>
      <c r="W19" s="5" t="s">
        <v>71</v>
      </c>
      <c r="X19" s="5" t="s">
        <v>72</v>
      </c>
      <c r="Y19" s="5" t="s">
        <v>27</v>
      </c>
      <c r="Z19" s="5" t="s">
        <v>27</v>
      </c>
      <c r="AA19" s="12">
        <v>1.54</v>
      </c>
      <c r="AB19" s="10">
        <v>1.8</v>
      </c>
      <c r="AC19" s="10">
        <v>32.700000000000003</v>
      </c>
      <c r="AD19" s="11">
        <v>22.7</v>
      </c>
      <c r="AE19" s="11" t="s">
        <v>76</v>
      </c>
      <c r="AF19" s="13">
        <v>5133</v>
      </c>
    </row>
    <row r="20" spans="1:32" ht="48" x14ac:dyDescent="0.35">
      <c r="A20" s="4" t="s">
        <v>197</v>
      </c>
      <c r="B20" s="5" t="s">
        <v>200</v>
      </c>
      <c r="C20" s="5" t="s">
        <v>276</v>
      </c>
      <c r="D20" s="5" t="s">
        <v>277</v>
      </c>
      <c r="E20" s="5">
        <v>2022</v>
      </c>
      <c r="F20" s="5">
        <v>11.6</v>
      </c>
      <c r="G20" s="5" t="s">
        <v>278</v>
      </c>
      <c r="H20" s="5" t="s">
        <v>75</v>
      </c>
      <c r="I20" s="6" t="s">
        <v>268</v>
      </c>
      <c r="J20" s="6" t="s">
        <v>269</v>
      </c>
      <c r="K20" s="5">
        <v>2</v>
      </c>
      <c r="L20" s="5">
        <v>1</v>
      </c>
      <c r="M20" s="5" t="s">
        <v>38</v>
      </c>
      <c r="N20" s="7">
        <v>5.0999999999999996</v>
      </c>
      <c r="O20" s="5" t="s">
        <v>27</v>
      </c>
      <c r="P20" s="5" t="s">
        <v>27</v>
      </c>
      <c r="Q20" s="8" t="s">
        <v>39</v>
      </c>
      <c r="R20" s="5" t="s">
        <v>40</v>
      </c>
      <c r="S20" s="5" t="s">
        <v>27</v>
      </c>
      <c r="T20" s="5" t="s">
        <v>27</v>
      </c>
      <c r="U20" s="5" t="s">
        <v>41</v>
      </c>
      <c r="V20" s="5" t="s">
        <v>27</v>
      </c>
      <c r="W20" s="5" t="s">
        <v>71</v>
      </c>
      <c r="X20" s="5" t="s">
        <v>72</v>
      </c>
      <c r="Y20" s="5" t="s">
        <v>27</v>
      </c>
      <c r="Z20" s="5" t="s">
        <v>27</v>
      </c>
      <c r="AA20" s="12">
        <v>1.28</v>
      </c>
      <c r="AB20" s="10">
        <v>2.1</v>
      </c>
      <c r="AC20" s="10">
        <v>20.8</v>
      </c>
      <c r="AD20" s="11">
        <v>30.4</v>
      </c>
      <c r="AE20" s="11" t="s">
        <v>223</v>
      </c>
      <c r="AF20" s="13">
        <v>2950</v>
      </c>
    </row>
    <row r="21" spans="1:32" ht="48" x14ac:dyDescent="0.35">
      <c r="A21" s="4" t="s">
        <v>197</v>
      </c>
      <c r="B21" s="5" t="s">
        <v>32</v>
      </c>
      <c r="C21" s="5" t="s">
        <v>74</v>
      </c>
      <c r="D21" s="5" t="s">
        <v>124</v>
      </c>
      <c r="E21" s="5" t="s">
        <v>68</v>
      </c>
      <c r="F21" s="5">
        <v>13.999999999999986</v>
      </c>
      <c r="G21" s="5" t="s">
        <v>34</v>
      </c>
      <c r="H21" s="5" t="s">
        <v>75</v>
      </c>
      <c r="I21" s="6">
        <v>8</v>
      </c>
      <c r="J21" s="6">
        <v>64</v>
      </c>
      <c r="K21" s="5">
        <v>3</v>
      </c>
      <c r="L21" s="5">
        <v>1</v>
      </c>
      <c r="M21" s="5" t="s">
        <v>38</v>
      </c>
      <c r="N21" s="7">
        <v>5</v>
      </c>
      <c r="O21" s="5" t="s">
        <v>27</v>
      </c>
      <c r="P21" s="5" t="s">
        <v>27</v>
      </c>
      <c r="Q21" s="8" t="s">
        <v>39</v>
      </c>
      <c r="R21" s="5" t="s">
        <v>40</v>
      </c>
      <c r="S21" s="5" t="s">
        <v>27</v>
      </c>
      <c r="T21" s="5" t="s">
        <v>27</v>
      </c>
      <c r="U21" s="5" t="s">
        <v>41</v>
      </c>
      <c r="V21" s="5" t="s">
        <v>27</v>
      </c>
      <c r="W21" s="5" t="s">
        <v>71</v>
      </c>
      <c r="X21" s="5" t="s">
        <v>72</v>
      </c>
      <c r="Y21" s="5" t="s">
        <v>27</v>
      </c>
      <c r="Z21" s="5" t="s">
        <v>27</v>
      </c>
      <c r="AA21" s="12">
        <v>1.54</v>
      </c>
      <c r="AB21" s="10">
        <v>1.8</v>
      </c>
      <c r="AC21" s="10">
        <v>32.700000000000003</v>
      </c>
      <c r="AD21" s="11">
        <v>22.7</v>
      </c>
      <c r="AE21" s="11" t="s">
        <v>76</v>
      </c>
      <c r="AF21" s="13">
        <v>3610</v>
      </c>
    </row>
    <row r="22" spans="1:32" ht="48" x14ac:dyDescent="0.35">
      <c r="A22" s="4" t="s">
        <v>194</v>
      </c>
      <c r="B22" s="5" t="s">
        <v>32</v>
      </c>
      <c r="C22" s="5" t="s">
        <v>139</v>
      </c>
      <c r="D22" s="5" t="s">
        <v>140</v>
      </c>
      <c r="E22" s="5" t="s">
        <v>68</v>
      </c>
      <c r="F22" s="5">
        <v>11.6</v>
      </c>
      <c r="G22" s="5" t="s">
        <v>69</v>
      </c>
      <c r="H22" s="5" t="s">
        <v>75</v>
      </c>
      <c r="I22" s="6">
        <v>4</v>
      </c>
      <c r="J22" s="6">
        <v>32</v>
      </c>
      <c r="K22" s="5">
        <v>4</v>
      </c>
      <c r="L22" s="5">
        <v>2</v>
      </c>
      <c r="M22" s="5" t="s">
        <v>38</v>
      </c>
      <c r="N22" s="7">
        <v>5</v>
      </c>
      <c r="O22" s="5" t="s">
        <v>27</v>
      </c>
      <c r="P22" s="5" t="s">
        <v>27</v>
      </c>
      <c r="Q22" s="8" t="s">
        <v>39</v>
      </c>
      <c r="R22" s="5" t="s">
        <v>40</v>
      </c>
      <c r="S22" s="5" t="s">
        <v>27</v>
      </c>
      <c r="T22" s="5" t="s">
        <v>27</v>
      </c>
      <c r="U22" s="5" t="s">
        <v>41</v>
      </c>
      <c r="V22" s="5" t="s">
        <v>27</v>
      </c>
      <c r="W22" s="5" t="s">
        <v>71</v>
      </c>
      <c r="X22" s="5" t="s">
        <v>72</v>
      </c>
      <c r="Y22" s="5" t="s">
        <v>27</v>
      </c>
      <c r="Z22" s="5" t="s">
        <v>27</v>
      </c>
      <c r="AA22" s="12">
        <v>1.34</v>
      </c>
      <c r="AB22" s="10">
        <v>1.9</v>
      </c>
      <c r="AC22" s="10">
        <v>29.5</v>
      </c>
      <c r="AD22" s="11">
        <v>20.5</v>
      </c>
      <c r="AE22" s="11" t="s">
        <v>76</v>
      </c>
      <c r="AF22" s="13">
        <v>3228</v>
      </c>
    </row>
    <row r="23" spans="1:32" ht="48" x14ac:dyDescent="0.35">
      <c r="A23" s="4" t="s">
        <v>194</v>
      </c>
      <c r="B23" s="5" t="s">
        <v>32</v>
      </c>
      <c r="C23" s="5" t="s">
        <v>164</v>
      </c>
      <c r="D23" s="5" t="s">
        <v>219</v>
      </c>
      <c r="E23" s="5" t="s">
        <v>68</v>
      </c>
      <c r="F23" s="5">
        <v>13.999999999999986</v>
      </c>
      <c r="G23" s="5" t="s">
        <v>34</v>
      </c>
      <c r="H23" s="5" t="s">
        <v>75</v>
      </c>
      <c r="I23" s="6">
        <v>8</v>
      </c>
      <c r="J23" s="6">
        <v>64</v>
      </c>
      <c r="K23" s="5">
        <v>3</v>
      </c>
      <c r="L23" s="5">
        <v>1</v>
      </c>
      <c r="M23" s="5" t="s">
        <v>38</v>
      </c>
      <c r="N23" s="7">
        <v>5</v>
      </c>
      <c r="O23" s="5" t="s">
        <v>27</v>
      </c>
      <c r="P23" s="5" t="s">
        <v>27</v>
      </c>
      <c r="Q23" s="8" t="s">
        <v>39</v>
      </c>
      <c r="R23" s="5" t="s">
        <v>40</v>
      </c>
      <c r="S23" s="5" t="s">
        <v>27</v>
      </c>
      <c r="T23" s="5" t="s">
        <v>27</v>
      </c>
      <c r="U23" s="5" t="s">
        <v>41</v>
      </c>
      <c r="V23" s="5" t="s">
        <v>27</v>
      </c>
      <c r="W23" s="5" t="s">
        <v>71</v>
      </c>
      <c r="X23" s="5" t="s">
        <v>72</v>
      </c>
      <c r="Y23" s="5" t="s">
        <v>27</v>
      </c>
      <c r="Z23" s="5" t="s">
        <v>27</v>
      </c>
      <c r="AA23" s="12">
        <v>1.54</v>
      </c>
      <c r="AB23" s="10">
        <v>1.8</v>
      </c>
      <c r="AC23" s="10">
        <v>32.700000000000003</v>
      </c>
      <c r="AD23" s="11">
        <v>22.7</v>
      </c>
      <c r="AE23" s="11" t="s">
        <v>76</v>
      </c>
      <c r="AF23" s="13">
        <v>3714</v>
      </c>
    </row>
  </sheetData>
  <autoFilter ref="A11:AF19" xr:uid="{00000000-0009-0000-0000-000002000000}">
    <sortState xmlns:xlrd2="http://schemas.microsoft.com/office/spreadsheetml/2017/richdata2" ref="A9:AF20">
      <sortCondition ref="A8:A16"/>
    </sortState>
  </autoFilter>
  <dataValidations count="8">
    <dataValidation type="decimal" allowBlank="1" showInputMessage="1" showErrorMessage="1" errorTitle="Otillåten inmatning" error="Ditt svar uppfyller antingen inte minimikravet eller så är endast svarsalternativ från dropdownlista tillåtet i detta svarsfält._x000a_" sqref="AA13 AA15 AA17 AA19 AA21 AA23" xr:uid="{00000000-0002-0000-0200-000000000000}">
      <formula1>0.1</formula1>
      <formula2>1.8</formula2>
    </dataValidation>
    <dataValidation allowBlank="1" showInputMessage="1" showErrorMessage="1" errorTitle="Otillåten inmatning" error="Ditt svar uppfyller antingen inte minimikravet eller så är endast svarsalternativ från dropdownlista tillåtet i detta svarsfält._x000a_" sqref="AE13 AE15 AE17 AE19 AE21 AE23" xr:uid="{00000000-0002-0000-0200-000001000000}"/>
    <dataValidation type="list" allowBlank="1" showInputMessage="1" showErrorMessage="1" errorTitle="Otillåten inmatning" error="Ditt svar uppfyller antingen inte minimikravet eller så är endast svarsalternativ från dropdownlista tillåtet i detta svarsfält._x000a_" sqref="V12:V23" xr:uid="{00000000-0002-0000-0200-000002000000}">
      <formula1>"Ja, Nej"</formula1>
    </dataValidation>
    <dataValidation allowBlank="1" showInputMessage="1" sqref="AE12 AE14 A12:A23 AE16 AE18 AE20 AE22" xr:uid="{00000000-0002-0000-0200-000003000000}"/>
    <dataValidation type="decimal" operator="greaterThanOrEqual" allowBlank="1" showInputMessage="1" showErrorMessage="1" errorTitle="Enbart Siffror" error="Ditt svar uppfyller antingen inte minimikravet eller så är endast svarsalternativ från dropdownlista tillåtet i detta svarsfält._x000a_" sqref="AB12:AD23" xr:uid="{00000000-0002-0000-0200-000004000000}">
      <formula1>0</formula1>
    </dataValidation>
    <dataValidation type="whole" operator="greaterThanOrEqual" allowBlank="1" showInputMessage="1" showErrorMessage="1" errorTitle="Otillåten inmatning" error="Ditt svar uppfyller antingen inte minimikravet eller så är endast svarsalternativ från dropdownlista tillåtet i detta svarsfält._x000a_" sqref="AF12:AF23" xr:uid="{00000000-0002-0000-0200-000005000000}">
      <formula1>0</formula1>
    </dataValidation>
    <dataValidation type="decimal" operator="greaterThanOrEqual" allowBlank="1" showInputMessage="1" showErrorMessage="1" errorTitle="Otillåten inmatning" error="Ditt svar uppfyller antingen inte minimikravet eller så är endast svarsalternativ från dropdownlista tillåtet i detta svarsfält._x000a_" sqref="N12:N23" xr:uid="{00000000-0002-0000-0200-000006000000}">
      <formula1>4</formula1>
    </dataValidation>
    <dataValidation type="decimal" allowBlank="1" showInputMessage="1" showErrorMessage="1" errorTitle="Otillåten inmatning" error="Ditt svar uppfyller antingen inte minimikravet eller så är endast svarsalternativ från dropdownlista tillåtet i detta svarsfält._x000a_" sqref="AA12 AA14 AA16 AA18 AA20 AA22" xr:uid="{00000000-0002-0000-0200-000007000000}">
      <formula1>0.1</formula1>
      <formula2>1.6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5"/>
  <sheetViews>
    <sheetView workbookViewId="0">
      <selection activeCell="W12" sqref="W12:W35"/>
    </sheetView>
  </sheetViews>
  <sheetFormatPr defaultRowHeight="14.5" x14ac:dyDescent="0.35"/>
  <cols>
    <col min="1" max="1" width="15.81640625" customWidth="1"/>
    <col min="2" max="2" width="13.1796875" customWidth="1"/>
    <col min="3" max="3" width="16.1796875" customWidth="1"/>
    <col min="4" max="4" width="20.81640625" hidden="1" customWidth="1"/>
    <col min="5" max="5" width="11.453125" customWidth="1"/>
    <col min="6" max="6" width="17.1796875" customWidth="1"/>
    <col min="7" max="7" width="11.1796875" customWidth="1"/>
    <col min="8" max="8" width="15.453125" customWidth="1"/>
    <col min="9" max="9" width="11.81640625" customWidth="1"/>
    <col min="10" max="10" width="9.54296875" customWidth="1"/>
    <col min="11" max="11" width="10.54296875" customWidth="1"/>
    <col min="12" max="12" width="10.453125" customWidth="1"/>
    <col min="13" max="13" width="18.81640625" customWidth="1"/>
    <col min="14" max="14" width="7.81640625" customWidth="1"/>
    <col min="15" max="15" width="11.54296875" customWidth="1"/>
    <col min="16" max="16" width="10.54296875" customWidth="1"/>
    <col min="17" max="17" width="12.54296875" hidden="1" customWidth="1"/>
    <col min="18" max="18" width="10" customWidth="1"/>
    <col min="20" max="20" width="11.81640625" customWidth="1"/>
    <col min="21" max="21" width="13" customWidth="1"/>
    <col min="22" max="22" width="8.54296875" customWidth="1"/>
    <col min="23" max="23" width="13" customWidth="1"/>
    <col min="24" max="24" width="13.453125" hidden="1" customWidth="1"/>
    <col min="25" max="25" width="11" hidden="1" customWidth="1"/>
    <col min="26" max="26" width="14.81640625" hidden="1" customWidth="1"/>
    <col min="27" max="29" width="9.1796875" hidden="1" customWidth="1"/>
    <col min="30" max="30" width="13.54296875" hidden="1" customWidth="1"/>
    <col min="31" max="31" width="9.1796875" hidden="1" customWidth="1"/>
    <col min="32" max="32" width="13.54296875" hidden="1" customWidth="1"/>
    <col min="33" max="34" width="9.1796875" hidden="1" customWidth="1"/>
  </cols>
  <sheetData>
    <row r="1" spans="1:33" s="15" customFormat="1" x14ac:dyDescent="0.35">
      <c r="X1" s="20" t="s">
        <v>165</v>
      </c>
      <c r="Y1" s="22" t="s">
        <v>167</v>
      </c>
      <c r="Z1" s="22" t="s">
        <v>168</v>
      </c>
    </row>
    <row r="2" spans="1:33" s="15" customFormat="1" x14ac:dyDescent="0.35">
      <c r="X2" s="21" t="s">
        <v>79</v>
      </c>
      <c r="Y2" s="22">
        <f>COUNTIF(B12:B35,X2)</f>
        <v>8</v>
      </c>
      <c r="Z2" s="23">
        <f>AVERAGEIF(B12:B35,X2,W12:W35)</f>
        <v>4800</v>
      </c>
      <c r="AB2" s="15" t="s">
        <v>169</v>
      </c>
      <c r="AC2" s="15">
        <f>SMALL(W12:W35,1)</f>
        <v>1700</v>
      </c>
      <c r="AD2" t="str">
        <f>INDEX($A$12:$W323,MATCH($AC$2,$W$12:$W$35,0),1)</f>
        <v>Qlosr Göteborg AB</v>
      </c>
      <c r="AE2" t="str">
        <f>INDEX($A$12:$W323,MATCH(AC2,$W$12:$W$35,0),2)</f>
        <v>Lenovo</v>
      </c>
      <c r="AF2" t="str">
        <f>INDEX($A$12:$W323,MATCH(AC2,$W$12:$W$35,0),3)</f>
        <v>M10 FHD G2</v>
      </c>
      <c r="AG2">
        <f>INDEX($A$12:$W323,MATCH(AC2,$W$12:$W$35,0),8)</f>
        <v>64</v>
      </c>
    </row>
    <row r="3" spans="1:33" s="15" customFormat="1" x14ac:dyDescent="0.35">
      <c r="X3" s="20" t="s">
        <v>23</v>
      </c>
      <c r="Y3" s="22">
        <f>COUNTIF(B12:B35,X3)</f>
        <v>6</v>
      </c>
      <c r="Z3" s="23">
        <f>AVERAGEIF(B12:B35,X3,W12:W35)</f>
        <v>4232.833333333333</v>
      </c>
      <c r="AC3" s="15">
        <f>SMALL(W13:W36,2)</f>
        <v>3205</v>
      </c>
      <c r="AD3" t="str">
        <f>INDEX($A$12:$W324,MATCH($AC$3,$W$12:$W$35,0),1)</f>
        <v>Qlosr Göteborg AB</v>
      </c>
      <c r="AE3" t="str">
        <f>INDEX($A$12:$W324,MATCH(AC3,$W$12:$W$35,0),2)</f>
        <v>Apple</v>
      </c>
      <c r="AF3" t="str">
        <f>INDEX($A$12:$W324,MATCH(AC3,$W$12:$W$35,0),3)</f>
        <v>iPad 9th gen (2021)</v>
      </c>
      <c r="AG3">
        <f>INDEX($A$12:$W324,MATCH(AC3,$W$12:$W$35,0),8)</f>
        <v>64</v>
      </c>
    </row>
    <row r="4" spans="1:33" s="15" customFormat="1" x14ac:dyDescent="0.35">
      <c r="X4" s="20" t="s">
        <v>86</v>
      </c>
      <c r="Y4" s="22">
        <f>COUNTIF(B12:B35,X4)</f>
        <v>10</v>
      </c>
      <c r="Z4" s="23">
        <f>AVERAGEIF(B12:B35,X4,W12:W35)</f>
        <v>6280.1</v>
      </c>
      <c r="AC4" s="15">
        <f>SMALL(W14:W37,3)</f>
        <v>3261</v>
      </c>
      <c r="AD4" t="str">
        <f>INDEX($A$12:$W325,MATCH($AC$4,$W$12:$W$35,0),1)</f>
        <v>Dustin Sverige AB</v>
      </c>
      <c r="AE4" t="str">
        <f>INDEX($A$12:$W325,MATCH(AC4,$W$12:$W$35,0),2)</f>
        <v>Samsung</v>
      </c>
      <c r="AF4" t="str">
        <f>INDEX($A$12:$W325,MATCH(AC4,$W$12:$W$35,0),3)</f>
        <v>Galaxy Tab S6 Lite WiFi (64GB)</v>
      </c>
      <c r="AG4">
        <f>INDEX($A$12:$W325,MATCH(AC4,$W$12:$W$35,0),8)</f>
        <v>64</v>
      </c>
    </row>
    <row r="5" spans="1:33" s="15" customFormat="1" x14ac:dyDescent="0.35">
      <c r="A5" s="16" t="str">
        <f>Statistik!B5</f>
        <v xml:space="preserve">Översikt – Sortiment för dynamisk rangordning </v>
      </c>
      <c r="X5" s="20" t="s">
        <v>166</v>
      </c>
      <c r="Y5" s="22">
        <f>SUM(Y2:Y4)</f>
        <v>24</v>
      </c>
      <c r="Z5" s="23">
        <f>AVERAGE(W12:W35)</f>
        <v>5274.916666666667</v>
      </c>
      <c r="AB5" s="15" t="s">
        <v>170</v>
      </c>
      <c r="AC5" s="15">
        <f>LARGE(W12:W35,1)</f>
        <v>8708</v>
      </c>
      <c r="AD5" t="str">
        <f>INDEX($A$12:$W326,MATCH($AC$5,$W$12:$W$35,0),1)</f>
        <v>Real Time Solutions AB</v>
      </c>
      <c r="AE5" t="str">
        <f>INDEX($A$12:$W326,MATCH(AC5,$W$12:$W$35,0),2)</f>
        <v>Samsung</v>
      </c>
      <c r="AF5" t="str">
        <f>INDEX($A$12:$W326,MATCH(AC5,$W$12:$W$35,0),3)</f>
        <v xml:space="preserve">
Samsung Galaxy Tab S8+</v>
      </c>
      <c r="AG5">
        <f>INDEX($A$12:$W326,MATCH(AC5,$W$12:$W$35,0),8)</f>
        <v>128</v>
      </c>
    </row>
    <row r="6" spans="1:33" s="15" customFormat="1" x14ac:dyDescent="0.35">
      <c r="A6" s="15" t="s">
        <v>195</v>
      </c>
      <c r="X6"/>
      <c r="Y6" s="76"/>
      <c r="Z6" s="77"/>
      <c r="AD6"/>
      <c r="AE6"/>
      <c r="AF6"/>
      <c r="AG6"/>
    </row>
    <row r="7" spans="1:33" s="15" customFormat="1" x14ac:dyDescent="0.35">
      <c r="A7" s="15" t="s">
        <v>196</v>
      </c>
      <c r="X7"/>
      <c r="Y7" s="76"/>
      <c r="Z7" s="77"/>
      <c r="AD7"/>
      <c r="AE7"/>
      <c r="AF7"/>
      <c r="AG7"/>
    </row>
    <row r="8" spans="1:33" s="15" customFormat="1" x14ac:dyDescent="0.35">
      <c r="A8" s="16"/>
      <c r="X8"/>
      <c r="Y8" s="76"/>
      <c r="Z8" s="77"/>
      <c r="AD8"/>
      <c r="AE8"/>
      <c r="AF8"/>
      <c r="AG8"/>
    </row>
    <row r="9" spans="1:33" s="15" customFormat="1" x14ac:dyDescent="0.35">
      <c r="A9" s="16" t="s">
        <v>94</v>
      </c>
      <c r="AC9" s="15">
        <f>LARGE(W13:W36,2)</f>
        <v>8563</v>
      </c>
      <c r="AD9" t="str">
        <f>INDEX($A$12:$W327,MATCH($AC$9,$W$12:$W$35,0),1)</f>
        <v>Dustin Sverige AB</v>
      </c>
      <c r="AE9" t="str">
        <f>INDEX($A$12:$W327,MATCH(AC9,$W$12:$W$35,0),2)</f>
        <v>Samsung</v>
      </c>
      <c r="AF9" t="str">
        <f>INDEX($A$12:$W327,MATCH(AC9,$W$12:$W$35,0),3)</f>
        <v>Galaxy Tab S8+</v>
      </c>
      <c r="AG9">
        <f>INDEX($A$12:$W327,MATCH(AC9,$W$12:$W$35,0),8)</f>
        <v>128</v>
      </c>
    </row>
    <row r="10" spans="1:33" s="15" customFormat="1" ht="16.399999999999999" customHeight="1" x14ac:dyDescent="0.35">
      <c r="D10" s="15" t="s">
        <v>61</v>
      </c>
      <c r="Q10" s="15" t="s">
        <v>61</v>
      </c>
      <c r="AC10" s="15">
        <f>LARGE(W14:W37,3)</f>
        <v>8481</v>
      </c>
      <c r="AD10" t="str">
        <f>INDEX($A$12:$W328,MATCH($AC$10,$W$12:$W$35,0),1)</f>
        <v>Atea Sverige AB</v>
      </c>
      <c r="AE10" t="str">
        <f>INDEX($A$12:$W328,MATCH(AC10,$W$12:$W$35,0),2)</f>
        <v>Samsung</v>
      </c>
      <c r="AF10" t="str">
        <f>INDEX($A$12:$W328,MATCH(AC10,$W$12:$W$35,0),3)</f>
        <v>Galaxy Tab S9 Wifi (128GB)</v>
      </c>
      <c r="AG10">
        <f>INDEX($A$12:$W328,MATCH(AC10,$W$12:$W$35,0),8)</f>
        <v>128</v>
      </c>
    </row>
    <row r="11" spans="1:33" ht="61.4" customHeight="1" x14ac:dyDescent="0.35">
      <c r="A11" s="1" t="s">
        <v>0</v>
      </c>
      <c r="B11" s="1" t="s">
        <v>1</v>
      </c>
      <c r="C11" s="2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77</v>
      </c>
      <c r="I11" s="3" t="s">
        <v>58</v>
      </c>
      <c r="J11" s="3" t="s">
        <v>57</v>
      </c>
      <c r="K11" s="14" t="s">
        <v>9</v>
      </c>
      <c r="L11" s="14" t="s">
        <v>59</v>
      </c>
      <c r="M11" s="3" t="s">
        <v>11</v>
      </c>
      <c r="N11" s="3" t="s">
        <v>13</v>
      </c>
      <c r="O11" s="3" t="s">
        <v>17</v>
      </c>
      <c r="P11" s="3" t="s">
        <v>18</v>
      </c>
      <c r="Q11" s="3" t="s">
        <v>20</v>
      </c>
      <c r="R11" s="3" t="s">
        <v>78</v>
      </c>
      <c r="S11" s="3" t="s">
        <v>62</v>
      </c>
      <c r="T11" s="3" t="s">
        <v>63</v>
      </c>
      <c r="U11" s="3" t="s">
        <v>64</v>
      </c>
      <c r="V11" s="3" t="s">
        <v>22</v>
      </c>
      <c r="W11" s="3" t="s">
        <v>51</v>
      </c>
    </row>
    <row r="12" spans="1:33" ht="24" x14ac:dyDescent="0.35">
      <c r="A12" s="4" t="s">
        <v>190</v>
      </c>
      <c r="B12" s="5" t="s">
        <v>23</v>
      </c>
      <c r="C12" s="18" t="s">
        <v>224</v>
      </c>
      <c r="D12" s="5" t="s">
        <v>87</v>
      </c>
      <c r="E12" s="5">
        <v>2019</v>
      </c>
      <c r="F12" s="5">
        <v>10.3</v>
      </c>
      <c r="G12" s="5" t="s">
        <v>25</v>
      </c>
      <c r="H12" s="6">
        <v>64</v>
      </c>
      <c r="I12" s="7">
        <v>5</v>
      </c>
      <c r="J12" s="5" t="s">
        <v>26</v>
      </c>
      <c r="K12" s="5" t="s">
        <v>27</v>
      </c>
      <c r="L12" s="5" t="s">
        <v>27</v>
      </c>
      <c r="M12" s="8" t="s">
        <v>28</v>
      </c>
      <c r="N12" s="5" t="s">
        <v>27</v>
      </c>
      <c r="O12" s="5" t="s">
        <v>29</v>
      </c>
      <c r="P12" s="5" t="s">
        <v>30</v>
      </c>
      <c r="Q12" s="5"/>
      <c r="R12" s="9">
        <v>460</v>
      </c>
      <c r="S12" s="10">
        <v>24.4</v>
      </c>
      <c r="T12" s="10">
        <v>15.3</v>
      </c>
      <c r="U12" s="11">
        <v>0.8</v>
      </c>
      <c r="V12" s="11" t="s">
        <v>31</v>
      </c>
      <c r="W12" s="9">
        <v>1737</v>
      </c>
    </row>
    <row r="13" spans="1:33" ht="24" x14ac:dyDescent="0.35">
      <c r="A13" s="4" t="s">
        <v>190</v>
      </c>
      <c r="B13" s="5" t="s">
        <v>79</v>
      </c>
      <c r="C13" s="5" t="s">
        <v>225</v>
      </c>
      <c r="D13" s="5" t="s">
        <v>92</v>
      </c>
      <c r="E13" s="5">
        <v>2020</v>
      </c>
      <c r="F13" s="5">
        <v>10.199999999999999</v>
      </c>
      <c r="G13" s="5" t="s">
        <v>81</v>
      </c>
      <c r="H13" s="6">
        <v>64</v>
      </c>
      <c r="I13" s="7">
        <v>4.2</v>
      </c>
      <c r="J13" s="5" t="s">
        <v>26</v>
      </c>
      <c r="K13" s="5" t="s">
        <v>27</v>
      </c>
      <c r="L13" s="5" t="s">
        <v>27</v>
      </c>
      <c r="M13" s="8" t="s">
        <v>82</v>
      </c>
      <c r="N13" s="5" t="s">
        <v>27</v>
      </c>
      <c r="O13" s="5" t="s">
        <v>83</v>
      </c>
      <c r="P13" s="5" t="s">
        <v>84</v>
      </c>
      <c r="Q13" s="5"/>
      <c r="R13" s="9">
        <v>490</v>
      </c>
      <c r="S13" s="10">
        <v>25.1</v>
      </c>
      <c r="T13" s="10">
        <v>17.399999999999999</v>
      </c>
      <c r="U13" s="11">
        <v>0.8</v>
      </c>
      <c r="V13" s="11" t="s">
        <v>85</v>
      </c>
      <c r="W13" s="9">
        <v>4238</v>
      </c>
    </row>
    <row r="14" spans="1:33" ht="48" x14ac:dyDescent="0.35">
      <c r="A14" s="4" t="s">
        <v>190</v>
      </c>
      <c r="B14" s="5" t="s">
        <v>86</v>
      </c>
      <c r="C14" s="5" t="s">
        <v>226</v>
      </c>
      <c r="D14" s="5" t="s">
        <v>80</v>
      </c>
      <c r="E14" s="5" t="s">
        <v>68</v>
      </c>
      <c r="F14" s="5">
        <v>11</v>
      </c>
      <c r="G14" s="5" t="s">
        <v>88</v>
      </c>
      <c r="H14" s="6">
        <v>128</v>
      </c>
      <c r="I14" s="7">
        <v>5.2</v>
      </c>
      <c r="J14" s="5" t="s">
        <v>38</v>
      </c>
      <c r="K14" s="5" t="s">
        <v>27</v>
      </c>
      <c r="L14" s="5" t="s">
        <v>89</v>
      </c>
      <c r="M14" s="8" t="s">
        <v>90</v>
      </c>
      <c r="N14" s="5" t="s">
        <v>27</v>
      </c>
      <c r="O14" s="5" t="s">
        <v>91</v>
      </c>
      <c r="P14" s="5" t="s">
        <v>30</v>
      </c>
      <c r="Q14" s="5"/>
      <c r="R14" s="9">
        <v>503</v>
      </c>
      <c r="S14" s="10">
        <v>25.4</v>
      </c>
      <c r="T14" s="10">
        <v>16.5</v>
      </c>
      <c r="U14" s="11">
        <v>0.6</v>
      </c>
      <c r="V14" s="11" t="s">
        <v>241</v>
      </c>
      <c r="W14" s="9">
        <v>7226</v>
      </c>
    </row>
    <row r="15" spans="1:33" ht="48" x14ac:dyDescent="0.35">
      <c r="A15" s="4" t="s">
        <v>190</v>
      </c>
      <c r="B15" s="5" t="s">
        <v>23</v>
      </c>
      <c r="C15" s="5" t="s">
        <v>227</v>
      </c>
      <c r="D15" s="5" t="s">
        <v>24</v>
      </c>
      <c r="E15" s="5" t="s">
        <v>68</v>
      </c>
      <c r="F15" s="5">
        <v>11</v>
      </c>
      <c r="G15" s="5" t="s">
        <v>238</v>
      </c>
      <c r="H15" s="6">
        <v>128</v>
      </c>
      <c r="I15" s="7">
        <v>5.0999999999999996</v>
      </c>
      <c r="J15" s="5" t="s">
        <v>26</v>
      </c>
      <c r="K15" s="5" t="s">
        <v>27</v>
      </c>
      <c r="L15" s="5" t="s">
        <v>89</v>
      </c>
      <c r="M15" s="8" t="s">
        <v>90</v>
      </c>
      <c r="N15" s="5" t="s">
        <v>27</v>
      </c>
      <c r="O15" s="5" t="s">
        <v>91</v>
      </c>
      <c r="P15" s="5" t="s">
        <v>30</v>
      </c>
      <c r="Q15" s="5"/>
      <c r="R15" s="9">
        <v>525</v>
      </c>
      <c r="S15" s="10">
        <v>25.8</v>
      </c>
      <c r="T15" s="10">
        <v>16.3</v>
      </c>
      <c r="U15" s="11">
        <v>0.8</v>
      </c>
      <c r="V15" s="11" t="s">
        <v>242</v>
      </c>
      <c r="W15" s="9">
        <v>5097</v>
      </c>
    </row>
    <row r="16" spans="1:33" ht="48" x14ac:dyDescent="0.35">
      <c r="A16" s="4" t="s">
        <v>191</v>
      </c>
      <c r="B16" s="5" t="s">
        <v>79</v>
      </c>
      <c r="C16" s="5" t="s">
        <v>228</v>
      </c>
      <c r="D16" s="5" t="s">
        <v>113</v>
      </c>
      <c r="E16" s="5" t="s">
        <v>68</v>
      </c>
      <c r="F16" s="5">
        <v>10.9</v>
      </c>
      <c r="G16" s="5" t="s">
        <v>112</v>
      </c>
      <c r="H16" s="6">
        <v>64</v>
      </c>
      <c r="I16" s="7">
        <v>5</v>
      </c>
      <c r="J16" s="5" t="s">
        <v>38</v>
      </c>
      <c r="K16" s="5" t="s">
        <v>27</v>
      </c>
      <c r="L16" s="5" t="s">
        <v>89</v>
      </c>
      <c r="M16" s="8" t="s">
        <v>82</v>
      </c>
      <c r="N16" s="5" t="s">
        <v>27</v>
      </c>
      <c r="O16" s="5" t="s">
        <v>239</v>
      </c>
      <c r="P16" s="5" t="s">
        <v>84</v>
      </c>
      <c r="Q16" s="5"/>
      <c r="R16" s="9">
        <v>461</v>
      </c>
      <c r="S16" s="10">
        <v>24.8</v>
      </c>
      <c r="T16" s="10">
        <v>17.8</v>
      </c>
      <c r="U16" s="11">
        <v>0.6</v>
      </c>
      <c r="V16" s="11" t="s">
        <v>85</v>
      </c>
      <c r="W16" s="9">
        <v>7617</v>
      </c>
    </row>
    <row r="17" spans="1:23" ht="24" x14ac:dyDescent="0.35">
      <c r="A17" s="4" t="s">
        <v>191</v>
      </c>
      <c r="B17" s="5" t="s">
        <v>79</v>
      </c>
      <c r="C17" s="5" t="s">
        <v>229</v>
      </c>
      <c r="D17" s="5" t="s">
        <v>111</v>
      </c>
      <c r="E17" s="5" t="s">
        <v>68</v>
      </c>
      <c r="F17" s="5">
        <v>10.199999999999999</v>
      </c>
      <c r="G17" s="5" t="s">
        <v>81</v>
      </c>
      <c r="H17" s="6">
        <v>64</v>
      </c>
      <c r="I17" s="7">
        <v>4.2</v>
      </c>
      <c r="J17" s="5" t="s">
        <v>26</v>
      </c>
      <c r="K17" s="5" t="s">
        <v>27</v>
      </c>
      <c r="L17" s="5" t="s">
        <v>27</v>
      </c>
      <c r="M17" s="8" t="s">
        <v>82</v>
      </c>
      <c r="N17" s="5" t="s">
        <v>27</v>
      </c>
      <c r="O17" s="5" t="s">
        <v>83</v>
      </c>
      <c r="P17" s="5" t="s">
        <v>84</v>
      </c>
      <c r="Q17" s="5"/>
      <c r="R17" s="9">
        <v>487</v>
      </c>
      <c r="S17" s="10">
        <v>25.06</v>
      </c>
      <c r="T17" s="10">
        <v>17.41</v>
      </c>
      <c r="U17" s="11">
        <v>0.75</v>
      </c>
      <c r="V17" s="11" t="s">
        <v>85</v>
      </c>
      <c r="W17" s="9">
        <v>4378</v>
      </c>
    </row>
    <row r="18" spans="1:23" ht="48" x14ac:dyDescent="0.35">
      <c r="A18" s="4" t="s">
        <v>191</v>
      </c>
      <c r="B18" s="5" t="s">
        <v>86</v>
      </c>
      <c r="C18" s="5" t="s">
        <v>279</v>
      </c>
      <c r="D18" s="5" t="s">
        <v>92</v>
      </c>
      <c r="E18" s="5" t="s">
        <v>68</v>
      </c>
      <c r="F18" s="5">
        <v>11</v>
      </c>
      <c r="G18" s="5" t="s">
        <v>88</v>
      </c>
      <c r="H18" s="6">
        <v>128</v>
      </c>
      <c r="I18" s="7">
        <v>5.3</v>
      </c>
      <c r="J18" s="5" t="s">
        <v>38</v>
      </c>
      <c r="K18" s="5" t="s">
        <v>27</v>
      </c>
      <c r="L18" s="5" t="s">
        <v>89</v>
      </c>
      <c r="M18" s="8" t="s">
        <v>90</v>
      </c>
      <c r="N18" s="5" t="s">
        <v>27</v>
      </c>
      <c r="O18" s="5" t="s">
        <v>280</v>
      </c>
      <c r="P18" s="5" t="s">
        <v>30</v>
      </c>
      <c r="Q18" s="5"/>
      <c r="R18" s="9">
        <v>500</v>
      </c>
      <c r="S18" s="10">
        <v>16.5</v>
      </c>
      <c r="T18" s="10">
        <v>25.38</v>
      </c>
      <c r="U18" s="11">
        <v>0.63</v>
      </c>
      <c r="V18" s="11" t="s">
        <v>243</v>
      </c>
      <c r="W18" s="9">
        <v>8481</v>
      </c>
    </row>
    <row r="19" spans="1:23" ht="48" x14ac:dyDescent="0.35">
      <c r="A19" s="4" t="s">
        <v>191</v>
      </c>
      <c r="B19" s="5" t="s">
        <v>23</v>
      </c>
      <c r="C19" s="5" t="s">
        <v>114</v>
      </c>
      <c r="D19" s="5" t="s">
        <v>80</v>
      </c>
      <c r="E19" s="5">
        <v>2020</v>
      </c>
      <c r="F19" s="5">
        <v>11.5</v>
      </c>
      <c r="G19" s="5" t="s">
        <v>88</v>
      </c>
      <c r="H19" s="6">
        <v>128</v>
      </c>
      <c r="I19" s="7">
        <v>5</v>
      </c>
      <c r="J19" s="5" t="s">
        <v>26</v>
      </c>
      <c r="K19" s="5" t="s">
        <v>27</v>
      </c>
      <c r="L19" s="5" t="s">
        <v>89</v>
      </c>
      <c r="M19" s="8" t="s">
        <v>115</v>
      </c>
      <c r="N19" s="5" t="s">
        <v>27</v>
      </c>
      <c r="O19" s="5" t="s">
        <v>93</v>
      </c>
      <c r="P19" s="5" t="s">
        <v>30</v>
      </c>
      <c r="Q19" s="5"/>
      <c r="R19" s="9">
        <v>485</v>
      </c>
      <c r="S19" s="10">
        <v>17.100000000000001</v>
      </c>
      <c r="T19" s="10">
        <v>26.4</v>
      </c>
      <c r="U19" s="11">
        <v>0.6</v>
      </c>
      <c r="V19" s="11" t="s">
        <v>116</v>
      </c>
      <c r="W19" s="9">
        <v>6897</v>
      </c>
    </row>
    <row r="20" spans="1:23" ht="48" x14ac:dyDescent="0.35">
      <c r="A20" s="4" t="s">
        <v>192</v>
      </c>
      <c r="B20" s="5" t="s">
        <v>86</v>
      </c>
      <c r="C20" s="5" t="s">
        <v>142</v>
      </c>
      <c r="D20" s="5" t="s">
        <v>131</v>
      </c>
      <c r="E20" s="5">
        <v>2022</v>
      </c>
      <c r="F20" s="5">
        <v>10.4</v>
      </c>
      <c r="G20" s="5" t="s">
        <v>144</v>
      </c>
      <c r="H20" s="6">
        <v>64</v>
      </c>
      <c r="I20" s="7">
        <v>5</v>
      </c>
      <c r="J20" s="5" t="s">
        <v>26</v>
      </c>
      <c r="K20" s="5" t="s">
        <v>27</v>
      </c>
      <c r="L20" s="5" t="s">
        <v>27</v>
      </c>
      <c r="M20" s="8">
        <v>12</v>
      </c>
      <c r="N20" s="5" t="s">
        <v>27</v>
      </c>
      <c r="O20" s="5" t="s">
        <v>91</v>
      </c>
      <c r="P20" s="5" t="s">
        <v>145</v>
      </c>
      <c r="Q20" s="5"/>
      <c r="R20" s="9">
        <v>465</v>
      </c>
      <c r="S20" s="10">
        <v>24.45</v>
      </c>
      <c r="T20" s="10">
        <v>15.43</v>
      </c>
      <c r="U20" s="11">
        <v>0.7</v>
      </c>
      <c r="V20" s="11" t="s">
        <v>146</v>
      </c>
      <c r="W20" s="9">
        <v>3261</v>
      </c>
    </row>
    <row r="21" spans="1:23" ht="24" x14ac:dyDescent="0.35">
      <c r="A21" s="4" t="s">
        <v>192</v>
      </c>
      <c r="B21" s="5" t="s">
        <v>79</v>
      </c>
      <c r="C21" s="5" t="s">
        <v>231</v>
      </c>
      <c r="D21" s="5" t="s">
        <v>134</v>
      </c>
      <c r="E21" s="5" t="s">
        <v>68</v>
      </c>
      <c r="F21" s="5">
        <v>10.199999999999999</v>
      </c>
      <c r="G21" s="5" t="s">
        <v>81</v>
      </c>
      <c r="H21" s="6">
        <v>64</v>
      </c>
      <c r="I21" s="7">
        <v>4.2</v>
      </c>
      <c r="J21" s="5" t="s">
        <v>26</v>
      </c>
      <c r="K21" s="5" t="s">
        <v>27</v>
      </c>
      <c r="L21" s="5" t="s">
        <v>27</v>
      </c>
      <c r="M21" s="8" t="s">
        <v>82</v>
      </c>
      <c r="N21" s="5" t="s">
        <v>27</v>
      </c>
      <c r="O21" s="5" t="s">
        <v>83</v>
      </c>
      <c r="P21" s="5" t="s">
        <v>84</v>
      </c>
      <c r="Q21" s="5"/>
      <c r="R21" s="9">
        <v>487</v>
      </c>
      <c r="S21" s="10">
        <v>25.06</v>
      </c>
      <c r="T21" s="10">
        <v>17.41</v>
      </c>
      <c r="U21" s="11">
        <v>0.75</v>
      </c>
      <c r="V21" s="11" t="s">
        <v>85</v>
      </c>
      <c r="W21" s="9">
        <v>3751</v>
      </c>
    </row>
    <row r="22" spans="1:23" ht="24" x14ac:dyDescent="0.35">
      <c r="A22" s="4" t="s">
        <v>192</v>
      </c>
      <c r="B22" s="5" t="s">
        <v>86</v>
      </c>
      <c r="C22" s="5" t="s">
        <v>226</v>
      </c>
      <c r="D22" s="5" t="s">
        <v>128</v>
      </c>
      <c r="E22" s="5">
        <v>2022</v>
      </c>
      <c r="F22" s="5">
        <v>11</v>
      </c>
      <c r="G22" s="5" t="s">
        <v>88</v>
      </c>
      <c r="H22" s="6">
        <v>128</v>
      </c>
      <c r="I22" s="7">
        <v>5.2</v>
      </c>
      <c r="J22" s="5" t="s">
        <v>38</v>
      </c>
      <c r="K22" s="5" t="s">
        <v>27</v>
      </c>
      <c r="L22" s="5" t="s">
        <v>27</v>
      </c>
      <c r="M22" s="8" t="s">
        <v>90</v>
      </c>
      <c r="N22" s="5" t="s">
        <v>27</v>
      </c>
      <c r="O22" s="5" t="s">
        <v>91</v>
      </c>
      <c r="P22" s="5" t="s">
        <v>145</v>
      </c>
      <c r="Q22" s="5"/>
      <c r="R22" s="9">
        <v>503</v>
      </c>
      <c r="S22" s="10">
        <v>16.2</v>
      </c>
      <c r="T22" s="10">
        <v>25.38</v>
      </c>
      <c r="U22" s="11">
        <v>0.63</v>
      </c>
      <c r="V22" s="11" t="s">
        <v>244</v>
      </c>
      <c r="W22" s="9">
        <v>4764</v>
      </c>
    </row>
    <row r="23" spans="1:23" ht="24" x14ac:dyDescent="0.35">
      <c r="A23" s="4" t="s">
        <v>192</v>
      </c>
      <c r="B23" s="5" t="s">
        <v>86</v>
      </c>
      <c r="C23" s="5" t="s">
        <v>232</v>
      </c>
      <c r="D23" s="5" t="s">
        <v>126</v>
      </c>
      <c r="E23" s="5">
        <v>2022</v>
      </c>
      <c r="F23" s="5">
        <v>12.4</v>
      </c>
      <c r="G23" s="5" t="s">
        <v>149</v>
      </c>
      <c r="H23" s="6">
        <v>128</v>
      </c>
      <c r="I23" s="7">
        <v>5.2</v>
      </c>
      <c r="J23" s="5" t="s">
        <v>38</v>
      </c>
      <c r="K23" s="5" t="s">
        <v>27</v>
      </c>
      <c r="L23" s="5" t="s">
        <v>27</v>
      </c>
      <c r="M23" s="8" t="s">
        <v>115</v>
      </c>
      <c r="N23" s="5" t="s">
        <v>27</v>
      </c>
      <c r="O23" s="5" t="s">
        <v>91</v>
      </c>
      <c r="P23" s="5" t="s">
        <v>145</v>
      </c>
      <c r="Q23" s="5"/>
      <c r="R23" s="9">
        <v>567</v>
      </c>
      <c r="S23" s="10">
        <v>18.5</v>
      </c>
      <c r="T23" s="10">
        <v>28.5</v>
      </c>
      <c r="U23" s="11">
        <v>0.56999999999999995</v>
      </c>
      <c r="V23" s="11" t="s">
        <v>245</v>
      </c>
      <c r="W23" s="9">
        <v>8563</v>
      </c>
    </row>
    <row r="24" spans="1:23" ht="36" x14ac:dyDescent="0.35">
      <c r="A24" s="4" t="s">
        <v>193</v>
      </c>
      <c r="B24" s="5" t="s">
        <v>79</v>
      </c>
      <c r="C24" s="5" t="s">
        <v>233</v>
      </c>
      <c r="D24" s="5" t="s">
        <v>148</v>
      </c>
      <c r="E24" s="5" t="s">
        <v>68</v>
      </c>
      <c r="F24" s="5">
        <v>10.199999999999999</v>
      </c>
      <c r="G24" s="5" t="s">
        <v>81</v>
      </c>
      <c r="H24" s="6">
        <v>64</v>
      </c>
      <c r="I24" s="7">
        <v>4.2</v>
      </c>
      <c r="J24" s="5" t="s">
        <v>26</v>
      </c>
      <c r="K24" s="5" t="s">
        <v>27</v>
      </c>
      <c r="L24" s="5" t="s">
        <v>27</v>
      </c>
      <c r="M24" s="8">
        <v>10</v>
      </c>
      <c r="N24" s="5" t="s">
        <v>27</v>
      </c>
      <c r="O24" s="5" t="s">
        <v>239</v>
      </c>
      <c r="P24" s="5" t="s">
        <v>84</v>
      </c>
      <c r="Q24" s="5"/>
      <c r="R24" s="9">
        <v>487</v>
      </c>
      <c r="S24" s="10">
        <v>25.06</v>
      </c>
      <c r="T24" s="10">
        <v>17.41</v>
      </c>
      <c r="U24" s="11">
        <v>0.75</v>
      </c>
      <c r="V24" s="11" t="s">
        <v>85</v>
      </c>
      <c r="W24" s="9">
        <v>4068</v>
      </c>
    </row>
    <row r="25" spans="1:23" ht="36" x14ac:dyDescent="0.35">
      <c r="A25" s="4" t="s">
        <v>193</v>
      </c>
      <c r="B25" s="5" t="s">
        <v>86</v>
      </c>
      <c r="C25" s="5" t="s">
        <v>142</v>
      </c>
      <c r="D25" s="5" t="s">
        <v>147</v>
      </c>
      <c r="E25" s="5">
        <v>2020</v>
      </c>
      <c r="F25" s="5">
        <v>10.4</v>
      </c>
      <c r="G25" s="5" t="s">
        <v>144</v>
      </c>
      <c r="H25" s="6">
        <v>64</v>
      </c>
      <c r="I25" s="7">
        <v>5</v>
      </c>
      <c r="J25" s="5" t="s">
        <v>26</v>
      </c>
      <c r="K25" s="5" t="s">
        <v>27</v>
      </c>
      <c r="L25" s="5" t="s">
        <v>27</v>
      </c>
      <c r="M25" s="8">
        <v>12</v>
      </c>
      <c r="N25" s="5" t="s">
        <v>27</v>
      </c>
      <c r="O25" s="5" t="s">
        <v>91</v>
      </c>
      <c r="P25" s="5" t="s">
        <v>159</v>
      </c>
      <c r="Q25" s="5"/>
      <c r="R25" s="9">
        <v>465</v>
      </c>
      <c r="S25" s="10">
        <v>24.5</v>
      </c>
      <c r="T25" s="10">
        <v>15.4</v>
      </c>
      <c r="U25" s="11">
        <v>0.7</v>
      </c>
      <c r="V25" s="11" t="s">
        <v>73</v>
      </c>
      <c r="W25" s="9">
        <v>3894</v>
      </c>
    </row>
    <row r="26" spans="1:23" ht="48" x14ac:dyDescent="0.35">
      <c r="A26" s="4" t="s">
        <v>193</v>
      </c>
      <c r="B26" s="5" t="s">
        <v>86</v>
      </c>
      <c r="C26" s="5" t="s">
        <v>230</v>
      </c>
      <c r="D26" s="5" t="s">
        <v>80</v>
      </c>
      <c r="E26" s="5" t="s">
        <v>68</v>
      </c>
      <c r="F26" s="5">
        <v>11</v>
      </c>
      <c r="G26" s="5" t="s">
        <v>88</v>
      </c>
      <c r="H26" s="6">
        <v>128</v>
      </c>
      <c r="I26" s="7">
        <v>5</v>
      </c>
      <c r="J26" s="5" t="s">
        <v>38</v>
      </c>
      <c r="K26" s="5" t="s">
        <v>27</v>
      </c>
      <c r="L26" s="5" t="s">
        <v>89</v>
      </c>
      <c r="M26" s="8" t="s">
        <v>90</v>
      </c>
      <c r="N26" s="5" t="s">
        <v>27</v>
      </c>
      <c r="O26" s="5" t="s">
        <v>91</v>
      </c>
      <c r="P26" s="5" t="s">
        <v>159</v>
      </c>
      <c r="Q26" s="5"/>
      <c r="R26" s="9">
        <v>503</v>
      </c>
      <c r="S26" s="10">
        <v>16.5</v>
      </c>
      <c r="T26" s="10">
        <v>25.4</v>
      </c>
      <c r="U26" s="11">
        <v>0.6</v>
      </c>
      <c r="V26" s="11" t="s">
        <v>46</v>
      </c>
      <c r="W26" s="9">
        <v>7350</v>
      </c>
    </row>
    <row r="27" spans="1:23" ht="24" x14ac:dyDescent="0.35">
      <c r="A27" s="4" t="s">
        <v>193</v>
      </c>
      <c r="B27" s="5" t="s">
        <v>23</v>
      </c>
      <c r="C27" s="5" t="s">
        <v>161</v>
      </c>
      <c r="D27" s="5" t="s">
        <v>143</v>
      </c>
      <c r="E27" s="5">
        <v>2020</v>
      </c>
      <c r="F27" s="5">
        <v>11.5</v>
      </c>
      <c r="G27" s="5" t="s">
        <v>88</v>
      </c>
      <c r="H27" s="6">
        <v>128</v>
      </c>
      <c r="I27" s="7">
        <v>5</v>
      </c>
      <c r="J27" s="5" t="s">
        <v>26</v>
      </c>
      <c r="K27" s="5" t="s">
        <v>27</v>
      </c>
      <c r="L27" s="5" t="s">
        <v>27</v>
      </c>
      <c r="M27" s="8">
        <v>8</v>
      </c>
      <c r="N27" s="5" t="s">
        <v>27</v>
      </c>
      <c r="O27" s="5" t="s">
        <v>93</v>
      </c>
      <c r="P27" s="5" t="s">
        <v>30</v>
      </c>
      <c r="Q27" s="5"/>
      <c r="R27" s="9">
        <v>485</v>
      </c>
      <c r="S27" s="10">
        <v>26.4</v>
      </c>
      <c r="T27" s="10">
        <v>17.100000000000001</v>
      </c>
      <c r="U27" s="11">
        <v>0.6</v>
      </c>
      <c r="V27" s="11" t="s">
        <v>116</v>
      </c>
      <c r="W27" s="9">
        <v>5256</v>
      </c>
    </row>
    <row r="28" spans="1:23" ht="24" x14ac:dyDescent="0.35">
      <c r="A28" s="4" t="s">
        <v>197</v>
      </c>
      <c r="B28" s="5" t="s">
        <v>23</v>
      </c>
      <c r="C28" s="5" t="s">
        <v>125</v>
      </c>
      <c r="D28" s="5" t="s">
        <v>160</v>
      </c>
      <c r="E28" s="5">
        <v>2019</v>
      </c>
      <c r="F28" s="5">
        <v>10.3</v>
      </c>
      <c r="G28" s="5" t="s">
        <v>25</v>
      </c>
      <c r="H28" s="6">
        <v>64</v>
      </c>
      <c r="I28" s="7">
        <v>5</v>
      </c>
      <c r="J28" s="5" t="s">
        <v>26</v>
      </c>
      <c r="K28" s="5" t="s">
        <v>27</v>
      </c>
      <c r="L28" s="5" t="s">
        <v>27</v>
      </c>
      <c r="M28" s="8">
        <v>9</v>
      </c>
      <c r="N28" s="5" t="s">
        <v>27</v>
      </c>
      <c r="O28" s="5" t="s">
        <v>29</v>
      </c>
      <c r="P28" s="5" t="s">
        <v>30</v>
      </c>
      <c r="Q28" s="5"/>
      <c r="R28" s="9">
        <v>460</v>
      </c>
      <c r="S28" s="10">
        <v>24.4</v>
      </c>
      <c r="T28" s="10">
        <v>15.3</v>
      </c>
      <c r="U28" s="11">
        <v>0.8</v>
      </c>
      <c r="V28" s="11" t="s">
        <v>127</v>
      </c>
      <c r="W28" s="9">
        <v>1700</v>
      </c>
    </row>
    <row r="29" spans="1:23" ht="24" x14ac:dyDescent="0.35">
      <c r="A29" s="4" t="s">
        <v>197</v>
      </c>
      <c r="B29" s="5" t="s">
        <v>79</v>
      </c>
      <c r="C29" s="5" t="s">
        <v>234</v>
      </c>
      <c r="D29" s="5" t="s">
        <v>92</v>
      </c>
      <c r="E29" s="5" t="s">
        <v>68</v>
      </c>
      <c r="F29" s="5">
        <v>10.199999999999999</v>
      </c>
      <c r="G29" s="5" t="s">
        <v>81</v>
      </c>
      <c r="H29" s="6">
        <v>64</v>
      </c>
      <c r="I29" s="7">
        <v>4.2</v>
      </c>
      <c r="J29" s="5" t="s">
        <v>26</v>
      </c>
      <c r="K29" s="5" t="s">
        <v>27</v>
      </c>
      <c r="L29" s="5" t="s">
        <v>27</v>
      </c>
      <c r="M29" s="8" t="s">
        <v>82</v>
      </c>
      <c r="N29" s="5" t="s">
        <v>27</v>
      </c>
      <c r="O29" s="5" t="s">
        <v>239</v>
      </c>
      <c r="P29" s="5" t="s">
        <v>30</v>
      </c>
      <c r="Q29" s="5"/>
      <c r="R29" s="9">
        <v>487</v>
      </c>
      <c r="S29" s="10">
        <v>25.06</v>
      </c>
      <c r="T29" s="10">
        <v>17.399999999999999</v>
      </c>
      <c r="U29" s="11">
        <v>0.75</v>
      </c>
      <c r="V29" s="11" t="s">
        <v>129</v>
      </c>
      <c r="W29" s="9">
        <v>3205</v>
      </c>
    </row>
    <row r="30" spans="1:23" ht="24" x14ac:dyDescent="0.35">
      <c r="A30" s="4" t="s">
        <v>197</v>
      </c>
      <c r="B30" s="5" t="s">
        <v>79</v>
      </c>
      <c r="C30" s="5" t="s">
        <v>130</v>
      </c>
      <c r="D30" s="5" t="s">
        <v>80</v>
      </c>
      <c r="E30" s="5" t="s">
        <v>68</v>
      </c>
      <c r="F30" s="5">
        <v>11</v>
      </c>
      <c r="G30" s="5" t="s">
        <v>132</v>
      </c>
      <c r="H30" s="6">
        <v>128</v>
      </c>
      <c r="I30" s="7">
        <v>5</v>
      </c>
      <c r="J30" s="5" t="s">
        <v>38</v>
      </c>
      <c r="K30" s="5" t="s">
        <v>27</v>
      </c>
      <c r="L30" s="5" t="s">
        <v>27</v>
      </c>
      <c r="M30" s="8" t="s">
        <v>82</v>
      </c>
      <c r="N30" s="5" t="s">
        <v>27</v>
      </c>
      <c r="O30" s="5" t="s">
        <v>83</v>
      </c>
      <c r="P30" s="5" t="s">
        <v>30</v>
      </c>
      <c r="Q30" s="5"/>
      <c r="R30" s="9">
        <v>466</v>
      </c>
      <c r="S30" s="10">
        <v>24.76</v>
      </c>
      <c r="T30" s="10">
        <v>17.850000000000001</v>
      </c>
      <c r="U30" s="11">
        <v>0.59</v>
      </c>
      <c r="V30" s="11" t="s">
        <v>85</v>
      </c>
      <c r="W30" s="9">
        <v>7256</v>
      </c>
    </row>
    <row r="31" spans="1:23" ht="48" x14ac:dyDescent="0.35">
      <c r="A31" s="4" t="s">
        <v>197</v>
      </c>
      <c r="B31" s="5" t="s">
        <v>23</v>
      </c>
      <c r="C31" s="5" t="s">
        <v>133</v>
      </c>
      <c r="D31" s="5" t="s">
        <v>158</v>
      </c>
      <c r="E31" s="5">
        <v>2020</v>
      </c>
      <c r="F31" s="5">
        <v>11.5</v>
      </c>
      <c r="G31" s="5" t="s">
        <v>88</v>
      </c>
      <c r="H31" s="6">
        <v>128</v>
      </c>
      <c r="I31" s="7">
        <v>5</v>
      </c>
      <c r="J31" s="5" t="s">
        <v>26</v>
      </c>
      <c r="K31" s="5" t="s">
        <v>27</v>
      </c>
      <c r="L31" s="5" t="s">
        <v>89</v>
      </c>
      <c r="M31" s="8">
        <v>8</v>
      </c>
      <c r="N31" s="5" t="s">
        <v>27</v>
      </c>
      <c r="O31" s="5" t="s">
        <v>93</v>
      </c>
      <c r="P31" s="5" t="s">
        <v>30</v>
      </c>
      <c r="Q31" s="5"/>
      <c r="R31" s="9">
        <v>485</v>
      </c>
      <c r="S31" s="10">
        <v>26.4</v>
      </c>
      <c r="T31" s="10">
        <v>17.14</v>
      </c>
      <c r="U31" s="11">
        <v>0.57999999999999996</v>
      </c>
      <c r="V31" s="11" t="s">
        <v>73</v>
      </c>
      <c r="W31" s="9">
        <v>4710</v>
      </c>
    </row>
    <row r="32" spans="1:23" ht="48" x14ac:dyDescent="0.35">
      <c r="A32" s="4" t="s">
        <v>194</v>
      </c>
      <c r="B32" s="5" t="s">
        <v>79</v>
      </c>
      <c r="C32" s="5" t="s">
        <v>235</v>
      </c>
      <c r="D32" s="5" t="s">
        <v>148</v>
      </c>
      <c r="E32" s="5" t="s">
        <v>68</v>
      </c>
      <c r="F32" s="5">
        <v>10.199999999999999</v>
      </c>
      <c r="G32" s="5" t="s">
        <v>81</v>
      </c>
      <c r="H32" s="6">
        <v>64</v>
      </c>
      <c r="I32" s="7">
        <v>4.2</v>
      </c>
      <c r="J32" s="5" t="s">
        <v>26</v>
      </c>
      <c r="K32" s="5" t="s">
        <v>27</v>
      </c>
      <c r="L32" s="5" t="s">
        <v>89</v>
      </c>
      <c r="M32" s="8">
        <v>10</v>
      </c>
      <c r="N32" s="5" t="s">
        <v>27</v>
      </c>
      <c r="O32" s="5" t="s">
        <v>239</v>
      </c>
      <c r="P32" s="5" t="s">
        <v>84</v>
      </c>
      <c r="Q32" s="5"/>
      <c r="R32" s="9">
        <v>487</v>
      </c>
      <c r="S32" s="10">
        <v>25.1</v>
      </c>
      <c r="T32" s="10">
        <v>17.399999999999999</v>
      </c>
      <c r="U32" s="11">
        <v>0.8</v>
      </c>
      <c r="V32" s="11" t="s">
        <v>46</v>
      </c>
      <c r="W32" s="9">
        <v>3887</v>
      </c>
    </row>
    <row r="33" spans="1:23" ht="48" x14ac:dyDescent="0.35">
      <c r="A33" s="4" t="s">
        <v>194</v>
      </c>
      <c r="B33" s="5" t="s">
        <v>86</v>
      </c>
      <c r="C33" s="5" t="s">
        <v>142</v>
      </c>
      <c r="D33" s="5" t="s">
        <v>147</v>
      </c>
      <c r="E33" s="5">
        <v>2022</v>
      </c>
      <c r="F33" s="5">
        <v>10.4</v>
      </c>
      <c r="G33" s="5" t="s">
        <v>144</v>
      </c>
      <c r="H33" s="6">
        <v>64</v>
      </c>
      <c r="I33" s="7">
        <v>5</v>
      </c>
      <c r="J33" s="5" t="s">
        <v>26</v>
      </c>
      <c r="K33" s="5" t="s">
        <v>27</v>
      </c>
      <c r="L33" s="5" t="s">
        <v>27</v>
      </c>
      <c r="M33" s="8">
        <v>12</v>
      </c>
      <c r="N33" s="5" t="s">
        <v>27</v>
      </c>
      <c r="O33" s="5" t="s">
        <v>240</v>
      </c>
      <c r="P33" s="5" t="s">
        <v>145</v>
      </c>
      <c r="Q33" s="5"/>
      <c r="R33" s="9">
        <v>465</v>
      </c>
      <c r="S33" s="10">
        <v>24.5</v>
      </c>
      <c r="T33" s="10">
        <v>15.4</v>
      </c>
      <c r="U33" s="11">
        <v>0.7</v>
      </c>
      <c r="V33" s="11" t="s">
        <v>146</v>
      </c>
      <c r="W33" s="9">
        <v>3648</v>
      </c>
    </row>
    <row r="34" spans="1:23" ht="48" x14ac:dyDescent="0.35">
      <c r="A34" s="4" t="s">
        <v>194</v>
      </c>
      <c r="B34" s="5" t="s">
        <v>86</v>
      </c>
      <c r="C34" s="5" t="s">
        <v>236</v>
      </c>
      <c r="D34" s="5" t="s">
        <v>80</v>
      </c>
      <c r="E34" s="5">
        <v>2022</v>
      </c>
      <c r="F34" s="5">
        <v>11</v>
      </c>
      <c r="G34" s="5" t="s">
        <v>88</v>
      </c>
      <c r="H34" s="6">
        <v>128</v>
      </c>
      <c r="I34" s="7">
        <v>5</v>
      </c>
      <c r="J34" s="5" t="s">
        <v>38</v>
      </c>
      <c r="K34" s="5" t="s">
        <v>27</v>
      </c>
      <c r="L34" s="5" t="s">
        <v>89</v>
      </c>
      <c r="M34" s="8" t="s">
        <v>90</v>
      </c>
      <c r="N34" s="5" t="s">
        <v>27</v>
      </c>
      <c r="O34" s="5" t="s">
        <v>240</v>
      </c>
      <c r="P34" s="5" t="s">
        <v>145</v>
      </c>
      <c r="Q34" s="5"/>
      <c r="R34" s="9">
        <v>503</v>
      </c>
      <c r="S34" s="10">
        <v>16.5</v>
      </c>
      <c r="T34" s="10">
        <v>25.4</v>
      </c>
      <c r="U34" s="11">
        <v>0.6</v>
      </c>
      <c r="V34" s="11" t="s">
        <v>243</v>
      </c>
      <c r="W34" s="9">
        <v>6906</v>
      </c>
    </row>
    <row r="35" spans="1:23" ht="48" x14ac:dyDescent="0.35">
      <c r="A35" s="4" t="s">
        <v>194</v>
      </c>
      <c r="B35" s="5" t="s">
        <v>86</v>
      </c>
      <c r="C35" s="5" t="s">
        <v>237</v>
      </c>
      <c r="D35" s="5" t="s">
        <v>143</v>
      </c>
      <c r="E35" s="5">
        <v>2022</v>
      </c>
      <c r="F35" s="5">
        <v>12.4</v>
      </c>
      <c r="G35" s="5" t="s">
        <v>149</v>
      </c>
      <c r="H35" s="6">
        <v>128</v>
      </c>
      <c r="I35" s="7">
        <v>5</v>
      </c>
      <c r="J35" s="5" t="s">
        <v>38</v>
      </c>
      <c r="K35" s="5" t="s">
        <v>27</v>
      </c>
      <c r="L35" s="5" t="s">
        <v>89</v>
      </c>
      <c r="M35" s="8">
        <v>8</v>
      </c>
      <c r="N35" s="5" t="s">
        <v>27</v>
      </c>
      <c r="O35" s="5" t="s">
        <v>240</v>
      </c>
      <c r="P35" s="5" t="s">
        <v>145</v>
      </c>
      <c r="Q35" s="5"/>
      <c r="R35" s="9">
        <v>567</v>
      </c>
      <c r="S35" s="10">
        <v>18.5</v>
      </c>
      <c r="T35" s="10">
        <v>28.5</v>
      </c>
      <c r="U35" s="11">
        <v>0.6</v>
      </c>
      <c r="V35" s="11" t="s">
        <v>243</v>
      </c>
      <c r="W35" s="9">
        <v>8708</v>
      </c>
    </row>
  </sheetData>
  <autoFilter ref="A11:W19" xr:uid="{00000000-0009-0000-0000-000003000000}">
    <sortState xmlns:xlrd2="http://schemas.microsoft.com/office/spreadsheetml/2017/richdata2" ref="A9:W32">
      <sortCondition ref="A8:A16"/>
    </sortState>
  </autoFilter>
  <dataValidations count="7">
    <dataValidation type="decimal" operator="greaterThanOrEqual" allowBlank="1" showInputMessage="1" showErrorMessage="1" errorTitle="Otillåten inmatning" error="Ditt svar uppfyller antingen inte minimikravet eller så är endast svarsalternativ från dropdownlista tillåtet i detta svarsfält._x000a_" sqref="I12:I13 I16:I17 I20:I21 I24:I25 I28:I29 I32:I33" xr:uid="{00000000-0002-0000-0300-000000000000}">
      <formula1>4</formula1>
    </dataValidation>
    <dataValidation allowBlank="1" showInputMessage="1" sqref="V12:V35 C12:D35 A12:A35" xr:uid="{00000000-0002-0000-0300-000001000000}"/>
    <dataValidation type="whole" allowBlank="1" showInputMessage="1" showErrorMessage="1" errorTitle="Otillåten inmatning" error="Ditt svar uppfyller antingen inte minimikravet eller så är endast svarsalternativ från dropdownlista tillåtet i detta svarsfält._x000a_" sqref="R12:R13 R16:R17 R20:R21 R24:R25 R28:R29 R32:R33" xr:uid="{00000000-0002-0000-0300-000002000000}">
      <formula1>1</formula1>
      <formula2>550</formula2>
    </dataValidation>
    <dataValidation type="decimal" operator="greaterThanOrEqual" allowBlank="1" showInputMessage="1" showErrorMessage="1" errorTitle="Enbart Siffror" error="Ditt svar uppfyller antingen inte minimikravet eller så är endast svarsalternativ från dropdownlista tillåtet i detta svarsfält._x000a_" sqref="S12:U35" xr:uid="{00000000-0002-0000-0300-000003000000}">
      <formula1>0</formula1>
    </dataValidation>
    <dataValidation type="whole" operator="greaterThan" allowBlank="1" showInputMessage="1" showErrorMessage="1" errorTitle="Otillåten inmatning" error="Ditt svar uppfyller antingen inte minimikravet eller så är endast svarsalternativ från dropdownlista tillåtet i detta svarsfält." sqref="W12:W35" xr:uid="{00000000-0002-0000-0300-000004000000}">
      <formula1>0</formula1>
    </dataValidation>
    <dataValidation type="decimal" operator="greaterThanOrEqual" allowBlank="1" showInputMessage="1" showErrorMessage="1" errorTitle="Otillåten Inmatning" error="Ditt svar uppfyller antingen inte minimikravet eller så är endast svarsalternativ från dropdownlista tillåtet i detta svarsfält._x000a_" sqref="I14:I15 I18:I19 I22:I23 I26:I27 I30:I31 I34:I35" xr:uid="{00000000-0002-0000-0300-000005000000}">
      <formula1>5</formula1>
    </dataValidation>
    <dataValidation type="whole" allowBlank="1" showInputMessage="1" showErrorMessage="1" errorTitle="Otillåten inmatning" error="Ditt svar uppfyller antingen inte minimikravet eller så är endast svarsalternativ från dropdownlista tillåtet i detta svarsfält._x000a_" sqref="R14:R15 R18:R19 R22:R23 R26:R27 R30:R31 R34:R35" xr:uid="{00000000-0002-0000-0300-000006000000}">
      <formula1>1</formula1>
      <formula2>800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3"/>
  <sheetViews>
    <sheetView workbookViewId="0">
      <selection activeCell="AF1" sqref="V1:AF1048576"/>
    </sheetView>
  </sheetViews>
  <sheetFormatPr defaultRowHeight="14.5" x14ac:dyDescent="0.35"/>
  <cols>
    <col min="1" max="1" width="15.81640625" customWidth="1"/>
    <col min="2" max="2" width="13.1796875" customWidth="1"/>
    <col min="3" max="3" width="16.1796875" customWidth="1"/>
    <col min="4" max="4" width="20.81640625" hidden="1" customWidth="1"/>
    <col min="5" max="5" width="11.453125" customWidth="1"/>
    <col min="6" max="6" width="17.1796875" customWidth="1"/>
    <col min="7" max="7" width="11.1796875" customWidth="1"/>
    <col min="8" max="8" width="12.1796875" customWidth="1"/>
    <col min="9" max="9" width="9.453125" customWidth="1"/>
    <col min="10" max="10" width="7.1796875" customWidth="1"/>
    <col min="11" max="11" width="10.54296875" customWidth="1"/>
    <col min="12" max="12" width="10.453125" customWidth="1"/>
    <col min="13" max="13" width="13.54296875" customWidth="1"/>
    <col min="14" max="14" width="13.453125" customWidth="1"/>
    <col min="15" max="15" width="9.453125" customWidth="1"/>
    <col min="16" max="16" width="15.1796875" customWidth="1"/>
    <col min="17" max="17" width="12.54296875" customWidth="1"/>
    <col min="18" max="18" width="13.1796875" customWidth="1"/>
    <col min="19" max="19" width="0" hidden="1" customWidth="1"/>
    <col min="20" max="20" width="7.453125" customWidth="1"/>
    <col min="21" max="21" width="8.54296875" customWidth="1"/>
    <col min="22" max="22" width="13.453125" customWidth="1"/>
    <col min="23" max="23" width="12" customWidth="1"/>
    <col min="24" max="24" width="14.81640625" customWidth="1"/>
    <col min="25" max="34" width="9.1796875" customWidth="1"/>
  </cols>
  <sheetData>
    <row r="1" spans="1:32" s="15" customFormat="1" x14ac:dyDescent="0.35">
      <c r="V1" s="20" t="s">
        <v>165</v>
      </c>
      <c r="W1" s="22" t="s">
        <v>167</v>
      </c>
      <c r="X1" s="22" t="s">
        <v>168</v>
      </c>
    </row>
    <row r="2" spans="1:32" s="15" customFormat="1" x14ac:dyDescent="0.35">
      <c r="V2" s="21" t="s">
        <v>32</v>
      </c>
      <c r="W2" s="22">
        <f>COUNTIF(B12:B23,V2)</f>
        <v>4</v>
      </c>
      <c r="X2" s="23">
        <f>AVERAGEIF(B12:B23,V2,U12:U23)</f>
        <v>2248.25</v>
      </c>
      <c r="Z2" s="15" t="s">
        <v>169</v>
      </c>
      <c r="AA2" s="15">
        <f>SMALL(U12:U23,1)</f>
        <v>1651</v>
      </c>
      <c r="AB2" t="str">
        <f>INDEX($A$12:$U$23,MATCH($AA$2,$U$12:$U$23,0),1)</f>
        <v>Advania Sverige AB</v>
      </c>
      <c r="AC2" t="str">
        <f>INDEX($A$12:$U$23,MATCH(AA2,$U$12:$U$23,0),2)</f>
        <v>HP</v>
      </c>
      <c r="AD2" t="str">
        <f>INDEX($A$12:$U$23,MATCH(AA2,$U$12:$U$23,0),3)</f>
        <v>HP P24h G4 - LED-skärm</v>
      </c>
      <c r="AE2">
        <f>INDEX($A$12:$U$23,MATCH(AA2,$U$12:$U$23,0),6)</f>
        <v>24</v>
      </c>
      <c r="AF2" t="str">
        <f>INDEX($A$12:$U$23,MATCH(AA2,$U$12:$U$23,0),7)</f>
        <v>1920x1080</v>
      </c>
    </row>
    <row r="3" spans="1:32" s="15" customFormat="1" x14ac:dyDescent="0.35">
      <c r="V3" s="20" t="s">
        <v>23</v>
      </c>
      <c r="W3" s="22">
        <f>COUNTIF(B12:B23,V3)</f>
        <v>5</v>
      </c>
      <c r="X3" s="23">
        <f>AVERAGEIF(B12:B23,V3,U12:U23)</f>
        <v>2564.1999999999998</v>
      </c>
      <c r="AA3" s="15">
        <f>SMALL(U13:U24,2)</f>
        <v>2016</v>
      </c>
      <c r="AB3" t="str">
        <f t="shared" ref="AB3:AB10" si="0">INDEX($A$12:$U$23,MATCH(AA3,$U$12:$U$23,0),1)</f>
        <v>Real Time Solutions AB</v>
      </c>
      <c r="AC3" t="str">
        <f t="shared" ref="AC3:AC10" si="1">INDEX($A$12:$U$23,MATCH(AA3,$U$12:$U$23,0),2)</f>
        <v>Lenovo</v>
      </c>
      <c r="AD3" t="str">
        <f t="shared" ref="AD3:AD10" si="2">INDEX($A$12:$U$23,MATCH(AA3,$U$12:$U$23,0),3)</f>
        <v>E27q-20</v>
      </c>
      <c r="AE3">
        <f t="shared" ref="AE3:AE10" si="3">INDEX($A$12:$U$23,MATCH(AA3,$U$12:$U$23,0),6)</f>
        <v>27.000000000000099</v>
      </c>
      <c r="AF3" t="str">
        <f t="shared" ref="AF3:AF10" si="4">INDEX($A$12:$U$23,MATCH(AA3,$U$12:$U$23,0),7)</f>
        <v>2560x1440</v>
      </c>
    </row>
    <row r="4" spans="1:32" s="15" customFormat="1" x14ac:dyDescent="0.35">
      <c r="V4" s="20" t="s">
        <v>86</v>
      </c>
      <c r="W4" s="22">
        <f>COUNTIF(B12:B23,V4)</f>
        <v>2</v>
      </c>
      <c r="X4" s="23">
        <f>AVERAGEIF(B12:B23,V4,U12:U23)</f>
        <v>2195</v>
      </c>
      <c r="AA4" s="15">
        <f>SMALL(U14:U25,3)</f>
        <v>2076</v>
      </c>
      <c r="AB4" t="str">
        <f t="shared" si="0"/>
        <v>Qlosr Göteborg AB</v>
      </c>
      <c r="AC4" t="str">
        <f t="shared" si="1"/>
        <v>Dell</v>
      </c>
      <c r="AD4" t="str">
        <f t="shared" si="2"/>
        <v>P2422h</v>
      </c>
      <c r="AE4">
        <f t="shared" si="3"/>
        <v>23.8</v>
      </c>
      <c r="AF4" t="str">
        <f t="shared" si="4"/>
        <v>1920x1080</v>
      </c>
    </row>
    <row r="5" spans="1:32" s="15" customFormat="1" x14ac:dyDescent="0.35">
      <c r="A5" s="16" t="str">
        <f>Statistik!B5</f>
        <v xml:space="preserve">Översikt – Sortiment för dynamisk rangordning </v>
      </c>
      <c r="V5" s="20" t="s">
        <v>200</v>
      </c>
      <c r="W5" s="22">
        <f>COUNTIF(B12:B23,V5)</f>
        <v>1</v>
      </c>
      <c r="X5" s="23">
        <f>AVERAGEIF(B12:B23,V5,U12:U23)</f>
        <v>2076</v>
      </c>
      <c r="Z5" s="15" t="s">
        <v>170</v>
      </c>
      <c r="AA5" s="15">
        <f>LARGE(U12:U23,1)</f>
        <v>3012</v>
      </c>
      <c r="AB5" t="str">
        <f t="shared" si="0"/>
        <v>Real Time Solutions AB</v>
      </c>
      <c r="AC5" t="str">
        <f t="shared" si="1"/>
        <v>Lenovo</v>
      </c>
      <c r="AD5" t="str">
        <f t="shared" si="2"/>
        <v>E24-28</v>
      </c>
      <c r="AE5">
        <f t="shared" si="3"/>
        <v>23.8</v>
      </c>
      <c r="AF5" t="str">
        <f t="shared" si="4"/>
        <v>1920x1080</v>
      </c>
    </row>
    <row r="6" spans="1:32" s="15" customFormat="1" x14ac:dyDescent="0.35">
      <c r="A6" s="15" t="s">
        <v>195</v>
      </c>
      <c r="V6" s="20" t="s">
        <v>166</v>
      </c>
      <c r="W6" s="22">
        <f>SUM(W2:W4)</f>
        <v>11</v>
      </c>
      <c r="X6" s="23">
        <f>AVERAGE(U12:U23)</f>
        <v>2356.6666666666665</v>
      </c>
      <c r="AB6"/>
      <c r="AC6"/>
      <c r="AD6"/>
      <c r="AE6"/>
      <c r="AF6"/>
    </row>
    <row r="7" spans="1:32" s="15" customFormat="1" x14ac:dyDescent="0.35">
      <c r="A7" s="15" t="s">
        <v>196</v>
      </c>
      <c r="V7"/>
      <c r="W7" s="76"/>
      <c r="X7" s="77"/>
      <c r="AB7"/>
      <c r="AC7"/>
      <c r="AD7"/>
      <c r="AE7"/>
      <c r="AF7"/>
    </row>
    <row r="8" spans="1:32" s="15" customFormat="1" x14ac:dyDescent="0.35">
      <c r="A8" s="16"/>
      <c r="V8"/>
      <c r="W8" s="76"/>
      <c r="X8" s="77"/>
      <c r="AB8"/>
      <c r="AC8"/>
      <c r="AD8"/>
      <c r="AE8"/>
      <c r="AF8"/>
    </row>
    <row r="9" spans="1:32" s="15" customFormat="1" x14ac:dyDescent="0.35">
      <c r="A9" s="16" t="s">
        <v>95</v>
      </c>
      <c r="AA9" s="15">
        <f>LARGE(U13:U24,2)</f>
        <v>3002</v>
      </c>
      <c r="AB9" t="str">
        <f t="shared" si="0"/>
        <v>Foxway Education AB</v>
      </c>
      <c r="AC9" t="str">
        <f t="shared" si="1"/>
        <v>Lenovo</v>
      </c>
      <c r="AD9" t="str">
        <f t="shared" si="2"/>
        <v>E27q-20</v>
      </c>
      <c r="AE9">
        <f t="shared" si="3"/>
        <v>27.000000000000099</v>
      </c>
      <c r="AF9" t="str">
        <f t="shared" si="4"/>
        <v>2560x1440</v>
      </c>
    </row>
    <row r="10" spans="1:32" s="15" customFormat="1" ht="16.399999999999999" customHeight="1" x14ac:dyDescent="0.35">
      <c r="D10" s="15" t="s">
        <v>61</v>
      </c>
      <c r="S10" s="15" t="s">
        <v>61</v>
      </c>
      <c r="AA10" s="15">
        <f>LARGE(U14:U25,3)</f>
        <v>2696</v>
      </c>
      <c r="AB10" t="str">
        <f t="shared" si="0"/>
        <v>Dustin Sverige AB</v>
      </c>
      <c r="AC10" t="str">
        <f t="shared" si="1"/>
        <v>HP</v>
      </c>
      <c r="AD10" t="str">
        <f t="shared" si="2"/>
        <v>HP E27q G4 QHD Monitor</v>
      </c>
      <c r="AE10">
        <f t="shared" si="3"/>
        <v>27.000000000000099</v>
      </c>
      <c r="AF10" t="str">
        <f t="shared" si="4"/>
        <v>2560x1440</v>
      </c>
    </row>
    <row r="11" spans="1:32" ht="61.4" customHeight="1" x14ac:dyDescent="0.3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96</v>
      </c>
      <c r="I11" s="1" t="s">
        <v>97</v>
      </c>
      <c r="J11" s="1" t="s">
        <v>98</v>
      </c>
      <c r="K11" s="3" t="s">
        <v>102</v>
      </c>
      <c r="L11" s="3" t="s">
        <v>103</v>
      </c>
      <c r="M11" s="3" t="s">
        <v>53</v>
      </c>
      <c r="N11" s="3" t="s">
        <v>15</v>
      </c>
      <c r="O11" s="1" t="s">
        <v>16</v>
      </c>
      <c r="P11" s="1" t="s">
        <v>12</v>
      </c>
      <c r="Q11" s="1" t="s">
        <v>99</v>
      </c>
      <c r="R11" s="1" t="s">
        <v>18</v>
      </c>
      <c r="S11" s="1" t="s">
        <v>20</v>
      </c>
      <c r="T11" s="3" t="s">
        <v>22</v>
      </c>
      <c r="U11" s="3" t="s">
        <v>51</v>
      </c>
    </row>
    <row r="12" spans="1:32" ht="48" x14ac:dyDescent="0.35">
      <c r="A12" s="4" t="s">
        <v>190</v>
      </c>
      <c r="B12" s="5" t="s">
        <v>32</v>
      </c>
      <c r="C12" s="5" t="s">
        <v>246</v>
      </c>
      <c r="D12" s="5" t="s">
        <v>104</v>
      </c>
      <c r="E12" s="5">
        <v>2021</v>
      </c>
      <c r="F12" s="5">
        <v>24</v>
      </c>
      <c r="G12" s="5" t="s">
        <v>34</v>
      </c>
      <c r="H12" s="9">
        <v>16700000</v>
      </c>
      <c r="I12" s="9">
        <v>250</v>
      </c>
      <c r="J12" s="5" t="s">
        <v>27</v>
      </c>
      <c r="K12" s="5">
        <v>1</v>
      </c>
      <c r="L12" s="5">
        <v>1</v>
      </c>
      <c r="M12" s="5">
        <v>0</v>
      </c>
      <c r="N12" s="5" t="s">
        <v>41</v>
      </c>
      <c r="O12" s="5" t="s">
        <v>27</v>
      </c>
      <c r="P12" s="5" t="s">
        <v>40</v>
      </c>
      <c r="Q12" s="5" t="s">
        <v>248</v>
      </c>
      <c r="R12" s="5" t="s">
        <v>72</v>
      </c>
      <c r="S12" s="5" t="s">
        <v>27</v>
      </c>
      <c r="T12" s="11" t="s">
        <v>46</v>
      </c>
      <c r="U12" s="13">
        <v>1651</v>
      </c>
    </row>
    <row r="13" spans="1:32" ht="48" x14ac:dyDescent="0.35">
      <c r="A13" s="4" t="s">
        <v>190</v>
      </c>
      <c r="B13" s="5" t="s">
        <v>32</v>
      </c>
      <c r="C13" s="5" t="s">
        <v>247</v>
      </c>
      <c r="D13" s="5" t="s">
        <v>100</v>
      </c>
      <c r="E13" s="5">
        <v>2021</v>
      </c>
      <c r="F13" s="5">
        <v>27.000000000000099</v>
      </c>
      <c r="G13" s="5" t="s">
        <v>105</v>
      </c>
      <c r="H13" s="9">
        <v>16700000</v>
      </c>
      <c r="I13" s="9">
        <v>250</v>
      </c>
      <c r="J13" s="5" t="s">
        <v>27</v>
      </c>
      <c r="K13" s="5">
        <v>1</v>
      </c>
      <c r="L13" s="5">
        <v>1</v>
      </c>
      <c r="M13" s="5">
        <v>4</v>
      </c>
      <c r="N13" s="5" t="s">
        <v>41</v>
      </c>
      <c r="O13" s="5" t="s">
        <v>27</v>
      </c>
      <c r="P13" s="5" t="s">
        <v>40</v>
      </c>
      <c r="Q13" s="5" t="s">
        <v>101</v>
      </c>
      <c r="R13" s="5" t="s">
        <v>72</v>
      </c>
      <c r="S13" s="5" t="s">
        <v>27</v>
      </c>
      <c r="T13" s="11" t="s">
        <v>46</v>
      </c>
      <c r="U13" s="13">
        <v>2550</v>
      </c>
    </row>
    <row r="14" spans="1:32" ht="48" x14ac:dyDescent="0.35">
      <c r="A14" s="4" t="s">
        <v>191</v>
      </c>
      <c r="B14" s="5" t="s">
        <v>86</v>
      </c>
      <c r="C14" s="5" t="s">
        <v>117</v>
      </c>
      <c r="D14" s="5" t="s">
        <v>120</v>
      </c>
      <c r="E14" s="5">
        <v>2020</v>
      </c>
      <c r="F14" s="5">
        <v>23.8</v>
      </c>
      <c r="G14" s="5" t="s">
        <v>34</v>
      </c>
      <c r="H14" s="9">
        <v>16700000</v>
      </c>
      <c r="I14" s="9">
        <v>250</v>
      </c>
      <c r="J14" s="5" t="s">
        <v>27</v>
      </c>
      <c r="K14" s="5">
        <v>1</v>
      </c>
      <c r="L14" s="5">
        <v>2</v>
      </c>
      <c r="M14" s="5">
        <v>2</v>
      </c>
      <c r="N14" s="5" t="s">
        <v>41</v>
      </c>
      <c r="O14" s="5" t="s">
        <v>27</v>
      </c>
      <c r="P14" s="5" t="s">
        <v>40</v>
      </c>
      <c r="Q14" s="5" t="s">
        <v>119</v>
      </c>
      <c r="R14" s="5" t="s">
        <v>72</v>
      </c>
      <c r="S14" s="5" t="s">
        <v>27</v>
      </c>
      <c r="T14" s="11" t="s">
        <v>46</v>
      </c>
      <c r="U14" s="13">
        <v>1695</v>
      </c>
    </row>
    <row r="15" spans="1:32" ht="48" x14ac:dyDescent="0.35">
      <c r="A15" s="4" t="s">
        <v>191</v>
      </c>
      <c r="B15" s="5" t="s">
        <v>86</v>
      </c>
      <c r="C15" s="5" t="s">
        <v>281</v>
      </c>
      <c r="D15" s="5" t="s">
        <v>118</v>
      </c>
      <c r="E15" s="5">
        <v>2021</v>
      </c>
      <c r="F15" s="5">
        <v>27</v>
      </c>
      <c r="G15" s="5" t="s">
        <v>105</v>
      </c>
      <c r="H15" s="9">
        <v>1070000000</v>
      </c>
      <c r="I15" s="9">
        <v>300</v>
      </c>
      <c r="J15" s="5" t="s">
        <v>27</v>
      </c>
      <c r="K15" s="5">
        <v>1</v>
      </c>
      <c r="L15" s="5">
        <v>1</v>
      </c>
      <c r="M15" s="5">
        <v>4</v>
      </c>
      <c r="N15" s="5" t="s">
        <v>41</v>
      </c>
      <c r="O15" s="5" t="s">
        <v>27</v>
      </c>
      <c r="P15" s="5" t="s">
        <v>40</v>
      </c>
      <c r="Q15" s="5" t="s">
        <v>119</v>
      </c>
      <c r="R15" s="5" t="s">
        <v>72</v>
      </c>
      <c r="S15" s="5" t="s">
        <v>27</v>
      </c>
      <c r="T15" s="11" t="s">
        <v>46</v>
      </c>
      <c r="U15" s="13">
        <v>2695</v>
      </c>
    </row>
    <row r="16" spans="1:32" ht="48" x14ac:dyDescent="0.35">
      <c r="A16" s="4" t="s">
        <v>192</v>
      </c>
      <c r="B16" s="5" t="s">
        <v>32</v>
      </c>
      <c r="C16" s="5" t="s">
        <v>282</v>
      </c>
      <c r="D16" s="5" t="s">
        <v>138</v>
      </c>
      <c r="E16" s="5">
        <v>2022</v>
      </c>
      <c r="F16" s="5">
        <v>23.8</v>
      </c>
      <c r="G16" s="5" t="s">
        <v>34</v>
      </c>
      <c r="H16" s="9">
        <v>16700000</v>
      </c>
      <c r="I16" s="9">
        <v>250</v>
      </c>
      <c r="J16" s="5" t="s">
        <v>27</v>
      </c>
      <c r="K16" s="5">
        <v>1</v>
      </c>
      <c r="L16" s="5">
        <v>1</v>
      </c>
      <c r="M16" s="5">
        <v>0</v>
      </c>
      <c r="N16" s="5" t="s">
        <v>41</v>
      </c>
      <c r="O16" s="5" t="s">
        <v>27</v>
      </c>
      <c r="P16" s="5" t="s">
        <v>40</v>
      </c>
      <c r="Q16" s="5" t="s">
        <v>151</v>
      </c>
      <c r="R16" s="5" t="s">
        <v>72</v>
      </c>
      <c r="S16" s="5" t="s">
        <v>27</v>
      </c>
      <c r="T16" s="11" t="s">
        <v>152</v>
      </c>
      <c r="U16" s="13">
        <v>2096</v>
      </c>
    </row>
    <row r="17" spans="1:21" ht="48" x14ac:dyDescent="0.35">
      <c r="A17" s="4" t="s">
        <v>192</v>
      </c>
      <c r="B17" s="5" t="s">
        <v>32</v>
      </c>
      <c r="C17" s="5" t="s">
        <v>153</v>
      </c>
      <c r="D17" s="5" t="s">
        <v>136</v>
      </c>
      <c r="E17" s="5">
        <v>2020</v>
      </c>
      <c r="F17" s="5">
        <v>27.000000000000099</v>
      </c>
      <c r="G17" s="5" t="s">
        <v>105</v>
      </c>
      <c r="H17" s="9">
        <v>16700000</v>
      </c>
      <c r="I17" s="9">
        <v>250</v>
      </c>
      <c r="J17" s="5" t="s">
        <v>27</v>
      </c>
      <c r="K17" s="5">
        <v>1</v>
      </c>
      <c r="L17" s="5">
        <v>1</v>
      </c>
      <c r="M17" s="5">
        <v>4</v>
      </c>
      <c r="N17" s="5" t="s">
        <v>41</v>
      </c>
      <c r="O17" s="5" t="s">
        <v>27</v>
      </c>
      <c r="P17" s="5" t="s">
        <v>40</v>
      </c>
      <c r="Q17" s="5" t="s">
        <v>155</v>
      </c>
      <c r="R17" s="5" t="s">
        <v>84</v>
      </c>
      <c r="S17" s="5" t="s">
        <v>27</v>
      </c>
      <c r="T17" s="11" t="s">
        <v>152</v>
      </c>
      <c r="U17" s="13">
        <v>2696</v>
      </c>
    </row>
    <row r="18" spans="1:21" ht="48" x14ac:dyDescent="0.35">
      <c r="A18" s="4" t="s">
        <v>193</v>
      </c>
      <c r="B18" s="5" t="s">
        <v>23</v>
      </c>
      <c r="C18" s="5" t="s">
        <v>283</v>
      </c>
      <c r="D18" s="5" t="s">
        <v>154</v>
      </c>
      <c r="E18" s="5">
        <v>2021</v>
      </c>
      <c r="F18" s="5">
        <v>23.8</v>
      </c>
      <c r="G18" s="5" t="s">
        <v>34</v>
      </c>
      <c r="H18" s="9">
        <v>16700000</v>
      </c>
      <c r="I18" s="9">
        <v>250</v>
      </c>
      <c r="J18" s="5" t="s">
        <v>27</v>
      </c>
      <c r="K18" s="5">
        <v>1</v>
      </c>
      <c r="L18" s="5">
        <v>1</v>
      </c>
      <c r="M18" s="5">
        <v>0</v>
      </c>
      <c r="N18" s="5" t="s">
        <v>41</v>
      </c>
      <c r="O18" s="5" t="s">
        <v>27</v>
      </c>
      <c r="P18" s="5" t="s">
        <v>40</v>
      </c>
      <c r="Q18" s="5" t="s">
        <v>162</v>
      </c>
      <c r="R18" s="5" t="s">
        <v>275</v>
      </c>
      <c r="S18" s="5" t="s">
        <v>27</v>
      </c>
      <c r="T18" s="11" t="s">
        <v>46</v>
      </c>
      <c r="U18" s="13">
        <v>2361</v>
      </c>
    </row>
    <row r="19" spans="1:21" ht="48" x14ac:dyDescent="0.35">
      <c r="A19" s="4" t="s">
        <v>193</v>
      </c>
      <c r="B19" s="5" t="s">
        <v>23</v>
      </c>
      <c r="C19" s="5" t="s">
        <v>137</v>
      </c>
      <c r="D19" s="5" t="s">
        <v>150</v>
      </c>
      <c r="E19" s="5">
        <v>2021</v>
      </c>
      <c r="F19" s="5">
        <v>27.000000000000099</v>
      </c>
      <c r="G19" s="5" t="s">
        <v>105</v>
      </c>
      <c r="H19" s="9">
        <v>16700000</v>
      </c>
      <c r="I19" s="9">
        <v>350</v>
      </c>
      <c r="J19" s="5" t="s">
        <v>27</v>
      </c>
      <c r="K19" s="5">
        <v>1</v>
      </c>
      <c r="L19" s="5">
        <v>1</v>
      </c>
      <c r="M19" s="5">
        <v>0</v>
      </c>
      <c r="N19" s="5" t="s">
        <v>41</v>
      </c>
      <c r="O19" s="5" t="s">
        <v>27</v>
      </c>
      <c r="P19" s="5" t="s">
        <v>40</v>
      </c>
      <c r="Q19" s="5" t="s">
        <v>162</v>
      </c>
      <c r="R19" s="5" t="s">
        <v>72</v>
      </c>
      <c r="S19" s="5" t="s">
        <v>27</v>
      </c>
      <c r="T19" s="11" t="s">
        <v>46</v>
      </c>
      <c r="U19" s="13">
        <v>3002</v>
      </c>
    </row>
    <row r="20" spans="1:21" ht="48" x14ac:dyDescent="0.35">
      <c r="A20" s="4" t="s">
        <v>197</v>
      </c>
      <c r="B20" s="5" t="s">
        <v>200</v>
      </c>
      <c r="C20" s="5" t="s">
        <v>284</v>
      </c>
      <c r="D20" s="5" t="s">
        <v>104</v>
      </c>
      <c r="E20" s="5">
        <v>2021</v>
      </c>
      <c r="F20" s="5">
        <v>23.8</v>
      </c>
      <c r="G20" s="5" t="s">
        <v>34</v>
      </c>
      <c r="H20" s="9">
        <v>16700000</v>
      </c>
      <c r="I20" s="9">
        <v>250</v>
      </c>
      <c r="J20" s="5" t="s">
        <v>27</v>
      </c>
      <c r="K20" s="5">
        <v>1</v>
      </c>
      <c r="L20" s="5">
        <v>1</v>
      </c>
      <c r="M20" s="5">
        <v>5</v>
      </c>
      <c r="N20" s="5" t="s">
        <v>41</v>
      </c>
      <c r="O20" s="5" t="s">
        <v>27</v>
      </c>
      <c r="P20" s="5" t="s">
        <v>40</v>
      </c>
      <c r="Q20" s="5" t="s">
        <v>101</v>
      </c>
      <c r="R20" s="5" t="s">
        <v>72</v>
      </c>
      <c r="S20" s="5" t="s">
        <v>27</v>
      </c>
      <c r="T20" s="11" t="s">
        <v>46</v>
      </c>
      <c r="U20" s="13">
        <v>2076</v>
      </c>
    </row>
    <row r="21" spans="1:21" ht="48" x14ac:dyDescent="0.35">
      <c r="A21" s="4" t="s">
        <v>197</v>
      </c>
      <c r="B21" s="5" t="s">
        <v>23</v>
      </c>
      <c r="C21" s="5" t="s">
        <v>137</v>
      </c>
      <c r="D21" s="5" t="s">
        <v>100</v>
      </c>
      <c r="E21" s="5">
        <v>2021</v>
      </c>
      <c r="F21" s="5">
        <v>27.000000000000099</v>
      </c>
      <c r="G21" s="5" t="s">
        <v>105</v>
      </c>
      <c r="H21" s="9">
        <v>16700000</v>
      </c>
      <c r="I21" s="9">
        <v>350</v>
      </c>
      <c r="J21" s="5" t="s">
        <v>27</v>
      </c>
      <c r="K21" s="5">
        <v>1</v>
      </c>
      <c r="L21" s="5">
        <v>1</v>
      </c>
      <c r="M21" s="5">
        <v>0</v>
      </c>
      <c r="N21" s="5" t="s">
        <v>41</v>
      </c>
      <c r="O21" s="5" t="s">
        <v>27</v>
      </c>
      <c r="P21" s="5" t="s">
        <v>40</v>
      </c>
      <c r="Q21" s="5" t="s">
        <v>101</v>
      </c>
      <c r="R21" s="5" t="s">
        <v>72</v>
      </c>
      <c r="S21" s="5" t="s">
        <v>27</v>
      </c>
      <c r="T21" s="11" t="s">
        <v>46</v>
      </c>
      <c r="U21" s="13">
        <v>2430</v>
      </c>
    </row>
    <row r="22" spans="1:21" ht="48" x14ac:dyDescent="0.35">
      <c r="A22" s="4" t="s">
        <v>194</v>
      </c>
      <c r="B22" s="5" t="s">
        <v>23</v>
      </c>
      <c r="C22" s="5" t="s">
        <v>135</v>
      </c>
      <c r="D22" s="5" t="s">
        <v>150</v>
      </c>
      <c r="E22" s="5">
        <v>2021</v>
      </c>
      <c r="F22" s="5">
        <v>23.8</v>
      </c>
      <c r="G22" s="5" t="s">
        <v>34</v>
      </c>
      <c r="H22" s="9">
        <v>16700000</v>
      </c>
      <c r="I22" s="9">
        <v>250</v>
      </c>
      <c r="J22" s="5" t="s">
        <v>27</v>
      </c>
      <c r="K22" s="5">
        <v>1</v>
      </c>
      <c r="L22" s="5">
        <v>1</v>
      </c>
      <c r="M22" s="5">
        <v>0</v>
      </c>
      <c r="N22" s="5" t="s">
        <v>41</v>
      </c>
      <c r="O22" s="5" t="s">
        <v>27</v>
      </c>
      <c r="P22" s="5" t="s">
        <v>40</v>
      </c>
      <c r="Q22" s="5" t="s">
        <v>101</v>
      </c>
      <c r="R22" s="5" t="s">
        <v>72</v>
      </c>
      <c r="S22" s="5" t="s">
        <v>27</v>
      </c>
      <c r="T22" s="11" t="s">
        <v>46</v>
      </c>
      <c r="U22" s="13">
        <v>3012</v>
      </c>
    </row>
    <row r="23" spans="1:21" ht="48" x14ac:dyDescent="0.35">
      <c r="A23" s="4" t="s">
        <v>194</v>
      </c>
      <c r="B23" s="5" t="s">
        <v>23</v>
      </c>
      <c r="C23" s="5" t="s">
        <v>137</v>
      </c>
      <c r="D23" s="5" t="s">
        <v>104</v>
      </c>
      <c r="E23" s="5">
        <v>2021</v>
      </c>
      <c r="F23" s="5">
        <v>27.000000000000099</v>
      </c>
      <c r="G23" s="5" t="s">
        <v>105</v>
      </c>
      <c r="H23" s="9">
        <v>16700000</v>
      </c>
      <c r="I23" s="9">
        <v>350</v>
      </c>
      <c r="J23" s="5" t="s">
        <v>27</v>
      </c>
      <c r="K23" s="5">
        <v>1</v>
      </c>
      <c r="L23" s="5">
        <v>1</v>
      </c>
      <c r="M23" s="5">
        <v>0</v>
      </c>
      <c r="N23" s="5" t="s">
        <v>41</v>
      </c>
      <c r="O23" s="5" t="s">
        <v>27</v>
      </c>
      <c r="P23" s="5" t="s">
        <v>40</v>
      </c>
      <c r="Q23" s="5" t="s">
        <v>101</v>
      </c>
      <c r="R23" s="5" t="s">
        <v>72</v>
      </c>
      <c r="S23" s="5" t="s">
        <v>27</v>
      </c>
      <c r="T23" s="11" t="s">
        <v>46</v>
      </c>
      <c r="U23" s="13">
        <v>2016</v>
      </c>
    </row>
  </sheetData>
  <autoFilter ref="A11:U19" xr:uid="{00000000-0009-0000-0000-000004000000}">
    <sortState xmlns:xlrd2="http://schemas.microsoft.com/office/spreadsheetml/2017/richdata2" ref="A9:U20">
      <sortCondition ref="A8:A16"/>
    </sortState>
  </autoFilter>
  <dataValidations count="5">
    <dataValidation allowBlank="1" showInputMessage="1" sqref="T12:T23 A12:A23" xr:uid="{00000000-0002-0000-0400-000000000000}"/>
    <dataValidation type="whole" operator="greaterThanOrEqual" allowBlank="1" showInputMessage="1" showErrorMessage="1" errorTitle="Otillåten inmatning" error="Ditt svar uppfyller antingen inte minimikravet eller så är endast svarsalternativ från dropdownlista tillåtet i detta svarsfält._x000a_" sqref="I12:I23" xr:uid="{00000000-0002-0000-0400-000001000000}">
      <formula1>250</formula1>
    </dataValidation>
    <dataValidation type="whole" operator="greaterThanOrEqual" allowBlank="1" showInputMessage="1" showErrorMessage="1" errorTitle="Otillåten inmatning" error="Ditt svar uppfyller antingen inte minimikravet eller så är endast svarsalternativ från dropdownlista tillåtet i detta svarsfält." sqref="U12:U23" xr:uid="{00000000-0002-0000-0400-000002000000}">
      <formula1>0</formula1>
    </dataValidation>
    <dataValidation allowBlank="1" showInputMessage="1" showErrorMessage="1" errorTitle="Otillåten inmatning" error="Ditt svar uppfyller antingen inte minimikravet eller så är endast svarsalternativ från dropdownlista tillåtet i detta svarsfält._x000a_" sqref="Q12:Q23" xr:uid="{00000000-0002-0000-0400-000003000000}"/>
    <dataValidation type="whole" operator="greaterThanOrEqual" allowBlank="1" showInputMessage="1" showErrorMessage="1" errorTitle="Otillåten inmatning" error="Ditt svar uppfyller antingen inte minimikravet eller så är endast svarsalternativ från dropdownlista tillåtet i detta svarsfält._x000a_" sqref="H12:H23" xr:uid="{00000000-0002-0000-0400-000004000000}">
      <formula1>16700000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7"/>
  <sheetViews>
    <sheetView topLeftCell="A10" workbookViewId="0">
      <selection activeCell="B13" sqref="B13"/>
    </sheetView>
  </sheetViews>
  <sheetFormatPr defaultRowHeight="14.5" x14ac:dyDescent="0.35"/>
  <cols>
    <col min="1" max="1" width="87.81640625" customWidth="1"/>
    <col min="2" max="2" width="16.453125" bestFit="1" customWidth="1"/>
    <col min="3" max="3" width="13.81640625" bestFit="1" customWidth="1"/>
    <col min="4" max="4" width="11.1796875" bestFit="1" customWidth="1"/>
    <col min="5" max="5" width="15.1796875" bestFit="1" customWidth="1"/>
    <col min="6" max="6" width="18.54296875" bestFit="1" customWidth="1"/>
    <col min="7" max="7" width="19.81640625" bestFit="1" customWidth="1"/>
  </cols>
  <sheetData>
    <row r="1" spans="1:24" s="15" customFormat="1" x14ac:dyDescent="0.35">
      <c r="W1" s="24"/>
      <c r="X1" s="24"/>
    </row>
    <row r="2" spans="1:24" s="15" customFormat="1" x14ac:dyDescent="0.35">
      <c r="W2" s="24"/>
      <c r="X2" s="73"/>
    </row>
    <row r="3" spans="1:24" s="15" customFormat="1" x14ac:dyDescent="0.35">
      <c r="W3" s="24"/>
      <c r="X3" s="73"/>
    </row>
    <row r="4" spans="1:24" s="15" customFormat="1" x14ac:dyDescent="0.35">
      <c r="W4" s="24"/>
      <c r="X4" s="73"/>
    </row>
    <row r="5" spans="1:24" s="15" customFormat="1" x14ac:dyDescent="0.35">
      <c r="A5" s="16" t="str">
        <f>Statistik!B5</f>
        <v xml:space="preserve">Översikt – Sortiment för dynamisk rangordning </v>
      </c>
      <c r="W5" s="24"/>
      <c r="X5" s="73"/>
    </row>
    <row r="6" spans="1:24" s="15" customFormat="1" x14ac:dyDescent="0.35">
      <c r="A6" s="15" t="s">
        <v>195</v>
      </c>
      <c r="W6" s="24"/>
      <c r="X6" s="73"/>
    </row>
    <row r="7" spans="1:24" s="15" customFormat="1" x14ac:dyDescent="0.35">
      <c r="A7" s="15" t="s">
        <v>196</v>
      </c>
      <c r="W7" s="24"/>
      <c r="X7" s="73"/>
    </row>
    <row r="8" spans="1:24" s="15" customFormat="1" x14ac:dyDescent="0.35">
      <c r="A8" s="16"/>
      <c r="W8" s="24"/>
      <c r="X8" s="73"/>
    </row>
    <row r="9" spans="1:24" s="15" customFormat="1" x14ac:dyDescent="0.35">
      <c r="A9" s="16" t="s">
        <v>173</v>
      </c>
    </row>
    <row r="10" spans="1:24" s="15" customFormat="1" x14ac:dyDescent="0.35">
      <c r="S10" s="15" t="s">
        <v>61</v>
      </c>
    </row>
    <row r="11" spans="1:24" x14ac:dyDescent="0.35">
      <c r="A11" s="74" t="s">
        <v>173</v>
      </c>
      <c r="B11" s="74" t="s">
        <v>190</v>
      </c>
      <c r="C11" s="74" t="s">
        <v>191</v>
      </c>
      <c r="D11" s="74" t="s">
        <v>197</v>
      </c>
      <c r="E11" s="74" t="s">
        <v>192</v>
      </c>
      <c r="F11" s="74" t="s">
        <v>193</v>
      </c>
      <c r="G11" s="74" t="s">
        <v>194</v>
      </c>
    </row>
    <row r="12" spans="1:24" x14ac:dyDescent="0.35">
      <c r="A12" s="75" t="s">
        <v>174</v>
      </c>
      <c r="B12" s="76">
        <v>80</v>
      </c>
      <c r="C12" s="76">
        <v>260</v>
      </c>
      <c r="D12" s="76">
        <v>72</v>
      </c>
      <c r="E12" s="76">
        <v>107</v>
      </c>
      <c r="F12" s="76">
        <v>198</v>
      </c>
      <c r="G12" s="76">
        <v>80</v>
      </c>
    </row>
    <row r="13" spans="1:24" x14ac:dyDescent="0.35">
      <c r="A13" s="75" t="s">
        <v>175</v>
      </c>
      <c r="B13" s="76">
        <v>46</v>
      </c>
      <c r="C13" s="76">
        <v>131</v>
      </c>
      <c r="D13" s="76">
        <v>47</v>
      </c>
      <c r="E13" s="76">
        <v>33</v>
      </c>
      <c r="F13" s="76">
        <v>52</v>
      </c>
      <c r="G13" s="76">
        <v>45</v>
      </c>
    </row>
    <row r="14" spans="1:24" x14ac:dyDescent="0.35">
      <c r="A14" s="75" t="s">
        <v>176</v>
      </c>
      <c r="B14" s="76">
        <v>63</v>
      </c>
      <c r="C14" s="76">
        <v>131</v>
      </c>
      <c r="D14" s="76">
        <v>47</v>
      </c>
      <c r="E14" s="76">
        <v>69</v>
      </c>
      <c r="F14" s="76">
        <v>109</v>
      </c>
      <c r="G14" s="76">
        <v>45</v>
      </c>
    </row>
    <row r="15" spans="1:24" x14ac:dyDescent="0.35">
      <c r="A15" s="75" t="s">
        <v>177</v>
      </c>
      <c r="B15" s="76">
        <v>59</v>
      </c>
      <c r="C15" s="76">
        <v>105</v>
      </c>
      <c r="D15" s="76">
        <v>79</v>
      </c>
      <c r="E15" s="76">
        <v>45</v>
      </c>
      <c r="F15" s="76">
        <v>62</v>
      </c>
      <c r="G15" s="76">
        <v>44</v>
      </c>
    </row>
    <row r="16" spans="1:24" x14ac:dyDescent="0.35">
      <c r="A16" s="75" t="s">
        <v>178</v>
      </c>
      <c r="B16" s="76">
        <v>72</v>
      </c>
      <c r="C16" s="76">
        <v>264</v>
      </c>
      <c r="D16" s="76">
        <v>102</v>
      </c>
      <c r="E16" s="76">
        <v>51</v>
      </c>
      <c r="F16" s="76">
        <v>125</v>
      </c>
      <c r="G16" s="76">
        <v>72</v>
      </c>
    </row>
    <row r="17" spans="1:7" x14ac:dyDescent="0.35">
      <c r="A17" s="75" t="s">
        <v>179</v>
      </c>
      <c r="B17" s="76">
        <v>98</v>
      </c>
      <c r="C17" s="76">
        <v>72</v>
      </c>
      <c r="D17" s="76">
        <v>119</v>
      </c>
      <c r="E17" s="76">
        <v>81</v>
      </c>
      <c r="F17" s="76">
        <v>119</v>
      </c>
      <c r="G17" s="76">
        <v>95</v>
      </c>
    </row>
    <row r="18" spans="1:7" x14ac:dyDescent="0.35">
      <c r="A18" s="75" t="s">
        <v>180</v>
      </c>
      <c r="B18" s="76">
        <v>98</v>
      </c>
      <c r="C18" s="76">
        <v>72</v>
      </c>
      <c r="D18" s="76">
        <v>124</v>
      </c>
      <c r="E18" s="76">
        <v>88</v>
      </c>
      <c r="F18" s="76">
        <v>104</v>
      </c>
      <c r="G18" s="76">
        <v>81</v>
      </c>
    </row>
    <row r="19" spans="1:7" ht="29" x14ac:dyDescent="0.35">
      <c r="A19" s="75" t="s">
        <v>181</v>
      </c>
      <c r="B19" s="76">
        <v>104</v>
      </c>
      <c r="C19" s="76">
        <v>235</v>
      </c>
      <c r="D19" s="76">
        <v>171</v>
      </c>
      <c r="E19" s="76">
        <v>92</v>
      </c>
      <c r="F19" s="76">
        <v>104</v>
      </c>
      <c r="G19" s="76">
        <v>209</v>
      </c>
    </row>
    <row r="20" spans="1:7" ht="29" x14ac:dyDescent="0.35">
      <c r="A20" s="75" t="s">
        <v>182</v>
      </c>
      <c r="B20" s="76">
        <v>116</v>
      </c>
      <c r="C20" s="76">
        <v>259</v>
      </c>
      <c r="D20" s="76">
        <v>94</v>
      </c>
      <c r="E20" s="76">
        <v>92</v>
      </c>
      <c r="F20" s="76">
        <v>104</v>
      </c>
      <c r="G20" s="76">
        <v>116</v>
      </c>
    </row>
    <row r="21" spans="1:7" x14ac:dyDescent="0.35">
      <c r="A21" s="75" t="s">
        <v>183</v>
      </c>
      <c r="B21" s="76">
        <v>123</v>
      </c>
      <c r="C21" s="76">
        <v>207</v>
      </c>
      <c r="D21" s="76">
        <v>124</v>
      </c>
      <c r="E21" s="76">
        <v>66</v>
      </c>
      <c r="F21" s="76">
        <v>109</v>
      </c>
      <c r="G21" s="76">
        <v>102</v>
      </c>
    </row>
    <row r="22" spans="1:7" x14ac:dyDescent="0.35">
      <c r="A22" s="75" t="s">
        <v>184</v>
      </c>
      <c r="B22" s="76">
        <v>30</v>
      </c>
      <c r="C22" s="76">
        <v>75</v>
      </c>
      <c r="D22" s="76">
        <v>47</v>
      </c>
      <c r="E22" s="76">
        <v>23</v>
      </c>
      <c r="F22" s="76">
        <v>47</v>
      </c>
      <c r="G22" s="76">
        <v>24</v>
      </c>
    </row>
    <row r="23" spans="1:7" x14ac:dyDescent="0.35">
      <c r="A23" s="75" t="s">
        <v>185</v>
      </c>
      <c r="B23" s="76">
        <v>45</v>
      </c>
      <c r="C23" s="76">
        <v>66</v>
      </c>
      <c r="D23" s="76">
        <v>47</v>
      </c>
      <c r="E23" s="76">
        <v>34</v>
      </c>
      <c r="F23" s="76">
        <v>52</v>
      </c>
      <c r="G23" s="76">
        <v>31</v>
      </c>
    </row>
    <row r="24" spans="1:7" x14ac:dyDescent="0.35">
      <c r="A24" s="75" t="s">
        <v>186</v>
      </c>
      <c r="B24" s="76">
        <v>400</v>
      </c>
      <c r="C24" s="76">
        <v>425</v>
      </c>
      <c r="D24" s="76">
        <v>437</v>
      </c>
      <c r="E24" s="76">
        <v>380</v>
      </c>
      <c r="F24" s="76">
        <v>478</v>
      </c>
      <c r="G24" s="76">
        <v>1307</v>
      </c>
    </row>
    <row r="25" spans="1:7" x14ac:dyDescent="0.35">
      <c r="A25" s="75" t="s">
        <v>187</v>
      </c>
      <c r="B25" s="76">
        <v>547</v>
      </c>
      <c r="C25" s="76">
        <v>737</v>
      </c>
      <c r="D25" s="76">
        <v>666</v>
      </c>
      <c r="E25" s="76">
        <v>577</v>
      </c>
      <c r="F25" s="76">
        <v>478</v>
      </c>
      <c r="G25" s="76">
        <v>1330</v>
      </c>
    </row>
    <row r="26" spans="1:7" x14ac:dyDescent="0.35">
      <c r="A26" s="75" t="s">
        <v>188</v>
      </c>
      <c r="B26" s="76">
        <v>427</v>
      </c>
      <c r="C26" s="76">
        <v>551</v>
      </c>
      <c r="D26" s="76">
        <v>437</v>
      </c>
      <c r="E26" s="76">
        <v>431</v>
      </c>
      <c r="F26" s="76">
        <v>884</v>
      </c>
      <c r="G26" s="76">
        <v>396</v>
      </c>
    </row>
    <row r="27" spans="1:7" x14ac:dyDescent="0.35">
      <c r="A27" s="75" t="s">
        <v>189</v>
      </c>
      <c r="B27" s="76">
        <v>194</v>
      </c>
      <c r="C27" s="76">
        <v>1091</v>
      </c>
      <c r="D27" s="76">
        <v>255</v>
      </c>
      <c r="E27" s="76">
        <v>1294</v>
      </c>
      <c r="F27" s="76">
        <v>848</v>
      </c>
      <c r="G27" s="76">
        <v>1567</v>
      </c>
    </row>
  </sheetData>
  <sheetProtection algorithmName="SHA-512" hashValue="qNfFTAAxMaJYRGnH5yAAdmBip9SPm5wARQD3rmtuqNybnfM0/l25vbWjN7KwdO6H4AvxiTvfyTiSdoc4EL793A==" saltValue="9YHcO02ZP+b3pT5RoSL66w==" spinCount="100000" sheet="1" objects="1" scenario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1AF903689B144AAFB9D37AE1EFC2D2" ma:contentTypeVersion="14" ma:contentTypeDescription="Create a new document." ma:contentTypeScope="" ma:versionID="ae03a80e24c0dd19ebbf4b09325fba8c">
  <xsd:schema xmlns:xsd="http://www.w3.org/2001/XMLSchema" xmlns:xs="http://www.w3.org/2001/XMLSchema" xmlns:p="http://schemas.microsoft.com/office/2006/metadata/properties" xmlns:ns2="1191e773-5436-4a23-b793-4f32d14ae52b" xmlns:ns3="50cb4935-6153-4c8f-bdbc-1a497b6063e1" targetNamespace="http://schemas.microsoft.com/office/2006/metadata/properties" ma:root="true" ma:fieldsID="9897dd7e20f3a9192b3fe07cd56e37c1" ns2:_="" ns3:_="">
    <xsd:import namespace="1191e773-5436-4a23-b793-4f32d14ae52b"/>
    <xsd:import namespace="50cb4935-6153-4c8f-bdbc-1a497b6063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Detail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1e773-5436-4a23-b793-4f32d14ae5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4728f5c8-d055-4644-95ec-acf1b26d0f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b4935-6153-4c8f-bdbc-1a497b6063e1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cebbbee-9314-40d4-9f8e-afdcee370b02}" ma:internalName="TaxCatchAll" ma:showField="CatchAllData" ma:web="50cb4935-6153-4c8f-bdbc-1a497b6063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cb4935-6153-4c8f-bdbc-1a497b6063e1" xsi:nil="true"/>
    <lcf76f155ced4ddcb4097134ff3c332f xmlns="1191e773-5436-4a23-b793-4f32d14ae52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FE6CFA-415D-4860-BE8B-06AAFB8F7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1e773-5436-4a23-b793-4f32d14ae52b"/>
    <ds:schemaRef ds:uri="50cb4935-6153-4c8f-bdbc-1a497b6063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DA0B5C-6957-4A0F-8665-0323EAC97D3C}">
  <ds:schemaRefs>
    <ds:schemaRef ds:uri="http://schemas.microsoft.com/office/2006/metadata/properties"/>
    <ds:schemaRef ds:uri="http://schemas.microsoft.com/office/infopath/2007/PartnerControls"/>
    <ds:schemaRef ds:uri="50cb4935-6153-4c8f-bdbc-1a497b6063e1"/>
    <ds:schemaRef ds:uri="1191e773-5436-4a23-b793-4f32d14ae52b"/>
  </ds:schemaRefs>
</ds:datastoreItem>
</file>

<file path=customXml/itemProps3.xml><?xml version="1.0" encoding="utf-8"?>
<ds:datastoreItem xmlns:ds="http://schemas.openxmlformats.org/officeDocument/2006/customXml" ds:itemID="{C5CFACFC-7857-4870-A1B6-B5C180BD2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Statistik</vt:lpstr>
      <vt:lpstr>Bärbara datorer (A)</vt:lpstr>
      <vt:lpstr>Bärbara datorer (B)</vt:lpstr>
      <vt:lpstr>Surfplattor</vt:lpstr>
      <vt:lpstr>Bildskärmar</vt:lpstr>
      <vt:lpstr>Tillbehör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 Tommy</dc:creator>
  <cp:lastModifiedBy>Olsson Tommy</cp:lastModifiedBy>
  <dcterms:created xsi:type="dcterms:W3CDTF">2021-10-28T20:11:50Z</dcterms:created>
  <dcterms:modified xsi:type="dcterms:W3CDTF">2023-09-25T09:50:20Z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0x010100B11AF903689B144AAFB9D37AE1EFC2D2</vt:lpwstr>
  </property>
</Properties>
</file>